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31EBA346-10D6-47C7-A20D-FF6A07488EB6}" xr6:coauthVersionLast="47" xr6:coauthVersionMax="47" xr10:uidLastSave="{00000000-0000-0000-0000-000000000000}"/>
  <bookViews>
    <workbookView xWindow="-28920" yWindow="-120" windowWidth="29040" windowHeight="15720" tabRatio="863" activeTab="12" xr2:uid="{00000000-000D-0000-FFFF-FFFF00000000}"/>
  </bookViews>
  <sheets>
    <sheet name="Invoere 4jr vgl" sheetId="15" r:id="rId1"/>
    <sheet name="Invoere 2028_26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7" i="3" l="1"/>
  <c r="Y60" i="3"/>
  <c r="Y59" i="3"/>
  <c r="Y58" i="3"/>
  <c r="Y33" i="3"/>
  <c r="Y30" i="3"/>
  <c r="Y46" i="3"/>
  <c r="Y44" i="3"/>
  <c r="Y43" i="3"/>
  <c r="Y32" i="3"/>
  <c r="Y31" i="3"/>
  <c r="Y38" i="3"/>
  <c r="Y36" i="3"/>
  <c r="Y35" i="3"/>
  <c r="Y23" i="3"/>
  <c r="D4" i="26"/>
  <c r="Y57" i="3"/>
  <c r="Y42" i="3"/>
  <c r="C52" i="3" l="1"/>
  <c r="D4" i="25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<sst xmlns="http://schemas.openxmlformats.org/spreadsheetml/2006/main" count="391" uniqueCount="158">
  <si>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</si>
  <si>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</si>
  <si>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</si>
  <si>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</si>
  <si>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</si>
  <si>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</si>
  <si>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</si>
  <si>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</si>
  <si>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</si>
  <si>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</si>
  <si>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</si>
  <si>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</si>
  <si>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</si>
  <si>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</si>
  <si>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</si>
  <si>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</si>
  <si>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</si>
  <si>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</si>
  <si>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</si>
  <si>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</si>
  <si>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</si>
  <si>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</si>
  <si>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</si>
  <si>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</si>
  <si>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</si>
  <si>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</si>
  <si>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</si>
  <si>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</si>
  <si>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</si>
  <si>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</si>
  <si>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</si>
  <si>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</si>
  <si>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</si>
  <si>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</si>
  <si>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</si>
  <si>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</si>
  <si>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</si>
  <si>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</si>
  <si>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</si>
  <si>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</si>
  <si>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</si>
  <si>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</si>
  <si>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</si>
  <si>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</si>
  <si>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</si>
  <si>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</si>
  <si>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</si>
  <si>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</si>
  <si>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</si>
  <si>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</si>
  <si>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</si>
  <si>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</si>
  <si>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</si>
  <si>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</si>
  <si>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</si>
  <si>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</si>
  <si>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</si>
  <si>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</si>
  <si>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</si>
  <si>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</si>
  <si>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</si>
  <si>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</si>
  <si>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</si>
  <si>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</si>
  <si>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</si>
  <si>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</si>
  <si>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</si>
  <si>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</si>
  <si>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</si>
  <si>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</si>
  <si>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</si>
  <si>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</si>
  <si>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</si>
  <si>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</si>
  <si>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</si>
  <si>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</si>
  <si>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</si>
  <si>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</si>
  <si>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</si>
  <si>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</si>
  <si>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</si>
  <si>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</si>
  <si>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</si>
  <si>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</si>
  <si>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</si>
  <si>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</si>
  <si>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</si>
  <si>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</si>
  <si>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</si>
  <si>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</si>
  <si>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</si>
  <si>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</si>
  <si>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</si>
  <si>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</si>
  <si>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</si>
  <si>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</si>
  <si>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</si>
  <si>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</si>
  <si>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</si>
  <si>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</si>
  <si>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</si>
  <si>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</si>
  <si>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</si>
  <si>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</si>
  <si>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</si>
  <si>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</si>
  <si>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</si>
  <si>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</si>
  <si>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</si>
  <si>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</si>
  <si>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</si>
  <si>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</si>
  <si>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</si>
  <si>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</si>
  <si>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</si>
  <si>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</si>
  <si>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</si>
  <si>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</si>
  <si>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</si>
  <si>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</si>
  <si>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</si>
  <si>
    <t>11 Oct/Okt - 17 Oct/Okt 2025</t>
  </si>
  <si>
    <t>18 Oct/Okt - 24 Oct/Okt 2025</t>
  </si>
  <si>
    <t>25 Oct/Okt - 31 Oct/Okt 2025</t>
  </si>
  <si>
    <t>01 Nov - 07 Nov 2025</t>
  </si>
  <si>
    <t>Port Elizabeth</t>
  </si>
  <si>
    <t>08 Nov - 14 Nov 2025</t>
  </si>
  <si>
    <t>East London</t>
  </si>
  <si>
    <t>15 Nov - 21 Nov 2025</t>
  </si>
  <si>
    <t>22 Nov - 28 Nov 2025</t>
  </si>
  <si>
    <t>29 Nov - 05 Dec/Des 2025</t>
  </si>
  <si>
    <t>06 Dec/Des - 12 Dec/Des 2025</t>
  </si>
  <si>
    <t>13 Dec/Des - 19 Dec/Des 2025</t>
  </si>
  <si>
    <t>20 Dec/Des - 26 Dec/Des 2025</t>
  </si>
  <si>
    <t>27 Dec/Des - 02 Jan 2026</t>
  </si>
  <si>
    <t>03 Jan - 09 Jan 2026</t>
  </si>
  <si>
    <t>10 Jan - 16 Jan 2026</t>
  </si>
  <si>
    <t>17 Jan - 23 Jan 2026</t>
  </si>
  <si>
    <t>24 Jan - 30 Jan 2026</t>
  </si>
  <si>
    <t>31 Jan - 06 Feb 2026</t>
  </si>
  <si>
    <t>07 Feb - 13 Feb 2026</t>
  </si>
  <si>
    <t>14 Feb - 20 Feb 2026</t>
  </si>
  <si>
    <t>21 Feb - 27 Feb 2026</t>
  </si>
  <si>
    <t xml:space="preserve">* Sluit in: Invoere vir RSA en ander lande </t>
  </si>
  <si>
    <t>28 Feb - 06 Mar 2026</t>
  </si>
  <si>
    <t>07 Mar - 13 Mar 2026</t>
  </si>
  <si>
    <t>14 Mar - 20 Mar 2026</t>
  </si>
  <si>
    <t>21 Mar - 27 Mar 2026</t>
  </si>
  <si>
    <t>28 Mar - 03 Apr 2026</t>
  </si>
  <si>
    <t>04 Apr - 10 Apr 2026</t>
  </si>
  <si>
    <t>11 Apr - 17 Apr 2026</t>
  </si>
  <si>
    <t>*Week Total/Totaal</t>
  </si>
  <si>
    <t>*Progressive Total/Totaal</t>
  </si>
  <si>
    <t>18 Apr - 24 Apr 2026</t>
  </si>
  <si>
    <t>25 Apr - 01 May/Mei 2026</t>
  </si>
  <si>
    <t>02 May/Mei - 08 May/Mei 2026</t>
  </si>
  <si>
    <t>09 May/Mei - 15 May/Mei 2026</t>
  </si>
  <si>
    <t>*Total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</si>
</sst>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2"/>
      <color rgb="FF000000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14" fillId="0" borderId="41" xfId="0" applyFont="1" applyBorder="1" applyAlignment="1">
      <alignment horizontal="center"/>
    </xf>
    <xf numFmtId="0" fontId="14" fillId="0" borderId="41" xfId="0" applyFont="1" applyBorder="1" applyAlignment="1">
      <alignment horizontal="right"/>
    </xf>
    <xf numFmtId="3" fontId="15" fillId="0" borderId="41" xfId="0" applyNumberFormat="1" applyFont="1" applyBorder="1" applyAlignment="1">
      <alignment horizontal="right"/>
    </xf>
    <xf numFmtId="0" fontId="15" fillId="0" borderId="41" xfId="0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6.xml"/><Relationship Id="rId19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44250</c:v>
                </c:pt>
                <c:pt idx="4">
                  <c:v>63912</c:v>
                </c:pt>
                <c:pt idx="5">
                  <c:v>81702</c:v>
                </c:pt>
                <c:pt idx="6">
                  <c:v>176448</c:v>
                </c:pt>
                <c:pt idx="8">
                  <c:v>30235</c:v>
                </c:pt>
                <c:pt idx="9">
                  <c:v>186991</c:v>
                </c:pt>
                <c:pt idx="11">
                  <c:v>125707</c:v>
                </c:pt>
                <c:pt idx="15">
                  <c:v>29883</c:v>
                </c:pt>
                <c:pt idx="16">
                  <c:v>208297</c:v>
                </c:pt>
                <c:pt idx="17">
                  <c:v>212121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8.8175079338664322E-2"/>
                  <c:y val="-1.496755613881598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4.2219041766187848E-2"/>
                  <c:y val="2.410265123109608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9731576934417"/>
                      <c:h val="6.3320027704870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2.7437893956247683E-2"/>
                  <c:y val="-3.9351851851851936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62035098782841"/>
                      <c:h val="8.87829906678331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2.7113357215220176E-2"/>
                  <c:y val="-4.015237678623505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51347516488139"/>
                      <c:h val="8.60648148148148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4.2250738075216329E-2"/>
                  <c:y val="-2.340548340548340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1"/>
              <c:layout>
                <c:manualLayout>
                  <c:x val="7.5639599555061179E-2"/>
                  <c:y val="-1.15740740740742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1.3903116479372105E-2"/>
                  <c:y val="-4.9090000113622162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11789181692096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5.279194469623336E-3"/>
                  <c:y val="-6.558521093954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layout>
                <c:manualLayout>
                  <c:x val="-1.7797552836485039E-2"/>
                  <c:y val="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44250</c:v>
                </c:pt>
                <c:pt idx="4">
                  <c:v>63912</c:v>
                </c:pt>
                <c:pt idx="5">
                  <c:v>81702</c:v>
                </c:pt>
                <c:pt idx="6">
                  <c:v>176448</c:v>
                </c:pt>
                <c:pt idx="8">
                  <c:v>30235</c:v>
                </c:pt>
                <c:pt idx="9">
                  <c:v>186991</c:v>
                </c:pt>
                <c:pt idx="11">
                  <c:v>125707</c:v>
                </c:pt>
                <c:pt idx="15">
                  <c:v>29883</c:v>
                </c:pt>
                <c:pt idx="16">
                  <c:v>208297</c:v>
                </c:pt>
                <c:pt idx="17">
                  <c:v>212121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5.7130358705161866E-2"/>
                  <c:y val="-3.885462655318433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35185185185187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5.3133051944137706E-2"/>
                  <c:y val="-8.712483871137735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44444444444445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-1.1559055118110242E-2"/>
                  <c:y val="-5.69125210504762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4444444444444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-2.0723753280839929E-2"/>
                  <c:y val="-5.9168335533202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2">
                  <c:v>1059</c:v>
                </c:pt>
                <c:pt idx="3">
                  <c:v>7577</c:v>
                </c:pt>
                <c:pt idx="4">
                  <c:v>10174</c:v>
                </c:pt>
                <c:pt idx="5">
                  <c:v>10963</c:v>
                </c:pt>
                <c:pt idx="12">
                  <c:v>19041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876852" cy="74200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703719" cy="685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720917" cy="687916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topLeftCell="A39" zoomScale="122" zoomScaleNormal="122" workbookViewId="0">
      <pane xSplit="1" topLeftCell="B1" activePane="topRight" state="frozen"/>
      <selection pane="topRight" activeCell="AB65" sqref="AB65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3320312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112</v>
      </c>
      <c r="B23" s="55" t="s">
        <v>115</v>
      </c>
      <c r="C23" s="14"/>
      <c r="D23" s="14"/>
      <c r="Y23" s="99">
        <f>'Data 2025_26'!B42</f>
        <v>46157</v>
      </c>
    </row>
    <row r="24" spans="1:25" x14ac:dyDescent="0.25">
      <c r="A24" s="91" t="s">
        <v>29</v>
      </c>
      <c r="B24" s="89" t="s">
        <v>31</v>
      </c>
      <c r="C24" s="90"/>
      <c r="D24" s="124">
        <f>Y23</f>
        <v>46157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</row>
    <row r="25" spans="1:25" s="4" customFormat="1" ht="13.8" thickBot="1" x14ac:dyDescent="0.3">
      <c r="A25" s="93" t="s">
        <v>28</v>
      </c>
      <c r="B25" s="120"/>
      <c r="C25" s="121"/>
      <c r="D25" s="121"/>
      <c r="E25" s="121"/>
      <c r="F25" s="121"/>
      <c r="G25" s="121"/>
      <c r="H25" s="121"/>
      <c r="I25" s="121"/>
      <c r="J25" s="121"/>
      <c r="K25" s="121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112</v>
      </c>
      <c r="Y26" s="95" t="s">
        <v>116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11006+15206+18038</f>
        <v>44250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>
        <f>9030+7352+12504+35026</f>
        <v>63912</v>
      </c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>
        <f>24295+26569+28933+1905</f>
        <v>81702</v>
      </c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>
        <f>3383+12739+45848+26212+1712+26801+8168+1831+30591+19163</f>
        <v>176448</v>
      </c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>
        <f>19425+10810</f>
        <v>30235</v>
      </c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5019+14963+7303+27368+11888+28006+28005+3622+6000+2045+52772</f>
        <v>186991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>
        <f>15697+52406+12141+11908+1780+31775</f>
        <v>125707</v>
      </c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>
        <f>14828+15055</f>
        <v>29883</v>
      </c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4943+3888+56283+54127+38530+11606+3117+9890+17113+8800</f>
        <v>208297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24757+74807+4399+5185+28678+19008+54357+930</f>
        <v>212121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>
        <f>5908+21557+7967</f>
        <v>35432</v>
      </c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1194978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22">
        <f>Y23</f>
        <v>46157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23"/>
    </row>
    <row r="53" spans="1:25" s="4" customFormat="1" ht="13.8" thickBot="1" x14ac:dyDescent="0.3">
      <c r="A53" s="118" t="s">
        <v>33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>
        <f>34+69+218+296+366+38+38</f>
        <v>1059</v>
      </c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387+520+213+382+527+384+311+107+611+461+535+500+36+72+249+35+784+533+102+582+246</f>
        <v>7577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241+295+227+151+310+301+1030+470+498+245+171+459+392+1718+1230+596+310+316+357+857</f>
        <v>10174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245+248+458+292+177+258+590+435+827+794+796+1242+959+1097+997+803+25+105+70+68+99+64+33+36+140+105</f>
        <v>10963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2612+1912+1254+1924+2455+1853+1388+1956+1445+1737+216+64+36+21+168</f>
        <v>19041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48814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topLeftCell="A24" zoomScale="131" zoomScaleNormal="131" workbookViewId="0">
      <selection activeCell="F44" sqref="F44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33203125" style="108" customWidth="1"/>
    <col min="4" max="4" width="17.44140625" style="108" customWidth="1"/>
    <col min="5" max="5" width="18.33203125" style="108" customWidth="1"/>
    <col min="6" max="6" width="24.33203125" style="108" customWidth="1"/>
    <col min="7" max="7" width="8.88671875" style="108"/>
    <col min="8" max="8" width="22.77734375" style="108" bestFit="1" customWidth="1"/>
    <col min="9" max="16384" width="8.88671875" style="108"/>
  </cols>
  <sheetData>
    <row r="1" spans="1:8" ht="15.6" x14ac:dyDescent="0.3">
      <c r="A1" s="126" t="s">
        <v>117</v>
      </c>
      <c r="B1" s="127"/>
      <c r="C1" s="127"/>
      <c r="D1" s="127"/>
      <c r="E1" s="127"/>
      <c r="F1" s="127"/>
      <c r="G1" s="127"/>
      <c r="H1" s="127"/>
    </row>
    <row r="2" spans="1:8" ht="15.6" x14ac:dyDescent="0.3">
      <c r="A2" s="126" t="s">
        <v>118</v>
      </c>
      <c r="B2" s="127"/>
      <c r="C2" s="127"/>
      <c r="D2" s="127"/>
      <c r="E2" s="127"/>
      <c r="F2" s="127"/>
      <c r="G2" s="127"/>
      <c r="H2" s="127"/>
    </row>
    <row r="3" spans="1:8" x14ac:dyDescent="0.3">
      <c r="A3" s="128"/>
      <c r="B3" s="129"/>
      <c r="C3" s="129"/>
      <c r="D3" s="129"/>
      <c r="E3" s="129"/>
      <c r="F3" s="129"/>
      <c r="G3" s="129"/>
      <c r="H3" s="129"/>
    </row>
    <row r="4" spans="1:8" x14ac:dyDescent="0.3">
      <c r="A4" s="113"/>
      <c r="B4" s="113" t="s">
        <v>20</v>
      </c>
      <c r="C4" s="113" t="s">
        <v>113</v>
      </c>
      <c r="D4" s="113" t="s">
        <v>114</v>
      </c>
      <c r="E4" s="113" t="s">
        <v>127</v>
      </c>
      <c r="F4" s="113" t="s">
        <v>125</v>
      </c>
      <c r="G4" s="113" t="s">
        <v>151</v>
      </c>
      <c r="H4" s="113" t="s">
        <v>152</v>
      </c>
    </row>
    <row r="5" spans="1:8" x14ac:dyDescent="0.3">
      <c r="A5" s="114">
        <v>1</v>
      </c>
      <c r="B5" s="114" t="s">
        <v>119</v>
      </c>
      <c r="C5" s="115">
        <v>8800</v>
      </c>
      <c r="D5" s="116">
        <v>930</v>
      </c>
      <c r="E5" s="116">
        <v>0</v>
      </c>
      <c r="F5" s="116">
        <v>0</v>
      </c>
      <c r="G5" s="117">
        <v>9730</v>
      </c>
      <c r="H5" s="117">
        <v>9730</v>
      </c>
    </row>
    <row r="6" spans="1:8" x14ac:dyDescent="0.3">
      <c r="A6" s="114">
        <v>2</v>
      </c>
      <c r="B6" s="114" t="s">
        <v>120</v>
      </c>
      <c r="C6" s="116">
        <v>0</v>
      </c>
      <c r="D6" s="115">
        <v>72395</v>
      </c>
      <c r="E6" s="116">
        <v>0</v>
      </c>
      <c r="F6" s="116">
        <v>0</v>
      </c>
      <c r="G6" s="117">
        <v>72395</v>
      </c>
      <c r="H6" s="117">
        <v>82125</v>
      </c>
    </row>
    <row r="7" spans="1:8" x14ac:dyDescent="0.3">
      <c r="A7" s="114">
        <v>3</v>
      </c>
      <c r="B7" s="114" t="s">
        <v>121</v>
      </c>
      <c r="C7" s="116">
        <v>0</v>
      </c>
      <c r="D7" s="115">
        <v>64683</v>
      </c>
      <c r="E7" s="116">
        <v>0</v>
      </c>
      <c r="F7" s="116">
        <v>0</v>
      </c>
      <c r="G7" s="117">
        <v>64683</v>
      </c>
      <c r="H7" s="117">
        <v>146808</v>
      </c>
    </row>
    <row r="8" spans="1:8" x14ac:dyDescent="0.3">
      <c r="A8" s="114">
        <v>4</v>
      </c>
      <c r="B8" s="114" t="s">
        <v>122</v>
      </c>
      <c r="C8" s="116">
        <v>0</v>
      </c>
      <c r="D8" s="115">
        <v>104257</v>
      </c>
      <c r="E8" s="116">
        <v>0</v>
      </c>
      <c r="F8" s="116">
        <v>0</v>
      </c>
      <c r="G8" s="117">
        <v>104257</v>
      </c>
      <c r="H8" s="117">
        <v>251065</v>
      </c>
    </row>
    <row r="9" spans="1:8" x14ac:dyDescent="0.3">
      <c r="A9" s="114">
        <v>5</v>
      </c>
      <c r="B9" s="114" t="s">
        <v>123</v>
      </c>
      <c r="C9" s="116">
        <v>0</v>
      </c>
      <c r="D9" s="115">
        <v>20130</v>
      </c>
      <c r="E9" s="116">
        <v>0</v>
      </c>
      <c r="F9" s="116">
        <v>0</v>
      </c>
      <c r="G9" s="117">
        <v>20130</v>
      </c>
      <c r="H9" s="117">
        <v>271195</v>
      </c>
    </row>
    <row r="10" spans="1:8" x14ac:dyDescent="0.3">
      <c r="A10" s="114">
        <v>6</v>
      </c>
      <c r="B10" s="114" t="s">
        <v>124</v>
      </c>
      <c r="C10" s="115">
        <v>1831</v>
      </c>
      <c r="D10" s="115">
        <v>53630</v>
      </c>
      <c r="E10" s="116">
        <v>0</v>
      </c>
      <c r="F10" s="116">
        <v>0</v>
      </c>
      <c r="G10" s="117">
        <v>55461</v>
      </c>
      <c r="H10" s="117">
        <v>326656</v>
      </c>
    </row>
    <row r="11" spans="1:8" x14ac:dyDescent="0.3">
      <c r="A11" s="114">
        <v>7</v>
      </c>
      <c r="B11" s="114" t="s">
        <v>126</v>
      </c>
      <c r="C11" s="115">
        <v>14168</v>
      </c>
      <c r="D11" s="115">
        <v>60508</v>
      </c>
      <c r="E11" s="116">
        <v>0</v>
      </c>
      <c r="F11" s="115">
        <v>4778</v>
      </c>
      <c r="G11" s="117">
        <v>79454</v>
      </c>
      <c r="H11" s="117">
        <v>406110</v>
      </c>
    </row>
    <row r="12" spans="1:8" x14ac:dyDescent="0.3">
      <c r="A12" s="114">
        <v>8</v>
      </c>
      <c r="B12" s="114" t="s">
        <v>128</v>
      </c>
      <c r="C12" s="116">
        <v>0</v>
      </c>
      <c r="D12" s="115">
        <v>49722</v>
      </c>
      <c r="E12" s="115">
        <v>5908</v>
      </c>
      <c r="F12" s="115">
        <v>5185</v>
      </c>
      <c r="G12" s="117">
        <v>60815</v>
      </c>
      <c r="H12" s="117">
        <v>466925</v>
      </c>
    </row>
    <row r="13" spans="1:8" x14ac:dyDescent="0.3">
      <c r="A13" s="114">
        <v>9</v>
      </c>
      <c r="B13" s="114" t="s">
        <v>129</v>
      </c>
      <c r="C13" s="116">
        <v>0</v>
      </c>
      <c r="D13" s="115">
        <v>52032</v>
      </c>
      <c r="E13" s="116">
        <v>0</v>
      </c>
      <c r="F13" s="116">
        <v>0</v>
      </c>
      <c r="G13" s="117">
        <v>52032</v>
      </c>
      <c r="H13" s="117">
        <v>518957</v>
      </c>
    </row>
    <row r="14" spans="1:8" x14ac:dyDescent="0.3">
      <c r="A14" s="114">
        <v>10</v>
      </c>
      <c r="B14" s="114" t="s">
        <v>130</v>
      </c>
      <c r="C14" s="116">
        <v>0</v>
      </c>
      <c r="D14" s="116">
        <v>0</v>
      </c>
      <c r="E14" s="116">
        <v>0</v>
      </c>
      <c r="F14" s="116">
        <v>0</v>
      </c>
      <c r="G14" s="114">
        <v>0</v>
      </c>
      <c r="H14" s="117">
        <v>518957</v>
      </c>
    </row>
    <row r="15" spans="1:8" x14ac:dyDescent="0.3">
      <c r="A15" s="114">
        <v>11</v>
      </c>
      <c r="B15" s="114" t="s">
        <v>131</v>
      </c>
      <c r="C15" s="116">
        <v>0</v>
      </c>
      <c r="D15" s="116">
        <v>0</v>
      </c>
      <c r="E15" s="116">
        <v>0</v>
      </c>
      <c r="F15" s="116">
        <v>0</v>
      </c>
      <c r="G15" s="114">
        <v>0</v>
      </c>
      <c r="H15" s="117">
        <v>518957</v>
      </c>
    </row>
    <row r="16" spans="1:8" x14ac:dyDescent="0.3">
      <c r="A16" s="114">
        <v>12</v>
      </c>
      <c r="B16" s="114" t="s">
        <v>132</v>
      </c>
      <c r="C16" s="116">
        <v>0</v>
      </c>
      <c r="D16" s="116">
        <v>0</v>
      </c>
      <c r="E16" s="116">
        <v>0</v>
      </c>
      <c r="F16" s="116">
        <v>0</v>
      </c>
      <c r="G16" s="114">
        <v>0</v>
      </c>
      <c r="H16" s="117">
        <v>518957</v>
      </c>
    </row>
    <row r="17" spans="1:8" x14ac:dyDescent="0.3">
      <c r="A17" s="114">
        <v>13</v>
      </c>
      <c r="B17" s="114" t="s">
        <v>133</v>
      </c>
      <c r="C17" s="116">
        <v>0</v>
      </c>
      <c r="D17" s="116">
        <v>0</v>
      </c>
      <c r="E17" s="116">
        <v>0</v>
      </c>
      <c r="F17" s="116">
        <v>0</v>
      </c>
      <c r="G17" s="114">
        <v>0</v>
      </c>
      <c r="H17" s="117">
        <v>518957</v>
      </c>
    </row>
    <row r="18" spans="1:8" x14ac:dyDescent="0.3">
      <c r="A18" s="114">
        <v>14</v>
      </c>
      <c r="B18" s="114" t="s">
        <v>134</v>
      </c>
      <c r="C18" s="116">
        <v>0</v>
      </c>
      <c r="D18" s="116">
        <v>0</v>
      </c>
      <c r="E18" s="116">
        <v>0</v>
      </c>
      <c r="F18" s="116">
        <v>0</v>
      </c>
      <c r="G18" s="114">
        <v>0</v>
      </c>
      <c r="H18" s="117">
        <v>518957</v>
      </c>
    </row>
    <row r="19" spans="1:8" x14ac:dyDescent="0.3">
      <c r="A19" s="114">
        <v>15</v>
      </c>
      <c r="B19" s="114" t="s">
        <v>135</v>
      </c>
      <c r="C19" s="116">
        <v>0</v>
      </c>
      <c r="D19" s="115">
        <v>37775</v>
      </c>
      <c r="E19" s="116">
        <v>0</v>
      </c>
      <c r="F19" s="116">
        <v>0</v>
      </c>
      <c r="G19" s="117">
        <v>37775</v>
      </c>
      <c r="H19" s="117">
        <v>556732</v>
      </c>
    </row>
    <row r="20" spans="1:8" x14ac:dyDescent="0.3">
      <c r="A20" s="114">
        <v>16</v>
      </c>
      <c r="B20" s="114" t="s">
        <v>136</v>
      </c>
      <c r="C20" s="116">
        <v>0</v>
      </c>
      <c r="D20" s="116">
        <v>0</v>
      </c>
      <c r="E20" s="116">
        <v>0</v>
      </c>
      <c r="F20" s="116">
        <v>0</v>
      </c>
      <c r="G20" s="114">
        <v>0</v>
      </c>
      <c r="H20" s="117">
        <v>556732</v>
      </c>
    </row>
    <row r="21" spans="1:8" x14ac:dyDescent="0.3">
      <c r="A21" s="114">
        <v>17</v>
      </c>
      <c r="B21" s="114" t="s">
        <v>137</v>
      </c>
      <c r="C21" s="116">
        <v>0</v>
      </c>
      <c r="D21" s="115">
        <v>35026</v>
      </c>
      <c r="E21" s="116">
        <v>0</v>
      </c>
      <c r="F21" s="116">
        <v>0</v>
      </c>
      <c r="G21" s="117">
        <v>35026</v>
      </c>
      <c r="H21" s="117">
        <v>591758</v>
      </c>
    </row>
    <row r="22" spans="1:8" x14ac:dyDescent="0.3">
      <c r="A22" s="114">
        <v>18</v>
      </c>
      <c r="B22" s="114" t="s">
        <v>138</v>
      </c>
      <c r="C22" s="115">
        <v>12504</v>
      </c>
      <c r="D22" s="116">
        <v>0</v>
      </c>
      <c r="E22" s="116">
        <v>0</v>
      </c>
      <c r="F22" s="116">
        <v>0</v>
      </c>
      <c r="G22" s="117">
        <v>12504</v>
      </c>
      <c r="H22" s="117">
        <v>604262</v>
      </c>
    </row>
    <row r="23" spans="1:8" x14ac:dyDescent="0.3">
      <c r="A23" s="114">
        <v>19</v>
      </c>
      <c r="B23" s="114" t="s">
        <v>139</v>
      </c>
      <c r="C23" s="115">
        <v>7352</v>
      </c>
      <c r="D23" s="116">
        <v>0</v>
      </c>
      <c r="E23" s="116">
        <v>0</v>
      </c>
      <c r="F23" s="116">
        <v>0</v>
      </c>
      <c r="G23" s="117">
        <v>7352</v>
      </c>
      <c r="H23" s="117">
        <v>611614</v>
      </c>
    </row>
    <row r="24" spans="1:8" x14ac:dyDescent="0.3">
      <c r="A24" s="114">
        <v>20</v>
      </c>
      <c r="B24" s="114" t="s">
        <v>140</v>
      </c>
      <c r="C24" s="116">
        <v>0</v>
      </c>
      <c r="D24" s="115">
        <v>1905</v>
      </c>
      <c r="E24" s="116">
        <v>0</v>
      </c>
      <c r="F24" s="116">
        <v>0</v>
      </c>
      <c r="G24" s="117">
        <v>1905</v>
      </c>
      <c r="H24" s="117">
        <v>613519</v>
      </c>
    </row>
    <row r="25" spans="1:8" x14ac:dyDescent="0.3">
      <c r="A25" s="114">
        <v>21</v>
      </c>
      <c r="B25" s="114" t="s">
        <v>141</v>
      </c>
      <c r="C25" s="116">
        <v>0</v>
      </c>
      <c r="D25" s="115">
        <v>32933</v>
      </c>
      <c r="E25" s="116">
        <v>0</v>
      </c>
      <c r="F25" s="116">
        <v>0</v>
      </c>
      <c r="G25" s="117">
        <v>32933</v>
      </c>
      <c r="H25" s="117">
        <v>646452</v>
      </c>
    </row>
    <row r="26" spans="1:8" x14ac:dyDescent="0.3">
      <c r="A26" s="114">
        <v>22</v>
      </c>
      <c r="B26" s="114" t="s">
        <v>142</v>
      </c>
      <c r="C26" s="116">
        <v>0</v>
      </c>
      <c r="D26" s="115">
        <v>99905</v>
      </c>
      <c r="E26" s="116">
        <v>0</v>
      </c>
      <c r="F26" s="116">
        <v>0</v>
      </c>
      <c r="G26" s="117">
        <v>99905</v>
      </c>
      <c r="H26" s="117">
        <v>746357</v>
      </c>
    </row>
    <row r="27" spans="1:8" x14ac:dyDescent="0.3">
      <c r="A27" s="114">
        <v>23</v>
      </c>
      <c r="B27" s="114" t="s">
        <v>144</v>
      </c>
      <c r="C27" s="116">
        <v>0</v>
      </c>
      <c r="D27" s="115">
        <v>98132</v>
      </c>
      <c r="E27" s="116">
        <v>0</v>
      </c>
      <c r="F27" s="116">
        <v>0</v>
      </c>
      <c r="G27" s="117">
        <v>98132</v>
      </c>
      <c r="H27" s="117">
        <v>844489</v>
      </c>
    </row>
    <row r="28" spans="1:8" x14ac:dyDescent="0.3">
      <c r="A28" s="114">
        <v>24</v>
      </c>
      <c r="B28" s="114" t="s">
        <v>145</v>
      </c>
      <c r="C28" s="115">
        <v>1780</v>
      </c>
      <c r="D28" s="115">
        <v>63432</v>
      </c>
      <c r="E28" s="116">
        <v>0</v>
      </c>
      <c r="F28" s="116">
        <v>0</v>
      </c>
      <c r="G28" s="117">
        <v>65212</v>
      </c>
      <c r="H28" s="117">
        <v>909701</v>
      </c>
    </row>
    <row r="29" spans="1:8" x14ac:dyDescent="0.3">
      <c r="A29" s="114">
        <v>25</v>
      </c>
      <c r="B29" s="114" t="s">
        <v>146</v>
      </c>
      <c r="C29" s="115">
        <v>10206</v>
      </c>
      <c r="D29" s="115">
        <v>76807</v>
      </c>
      <c r="E29" s="115">
        <v>1702</v>
      </c>
      <c r="F29" s="116">
        <v>0</v>
      </c>
      <c r="G29" s="117">
        <v>88715</v>
      </c>
      <c r="H29" s="117">
        <v>998416</v>
      </c>
    </row>
    <row r="30" spans="1:8" x14ac:dyDescent="0.3">
      <c r="A30" s="114">
        <v>26</v>
      </c>
      <c r="B30" s="114" t="s">
        <v>147</v>
      </c>
      <c r="C30" s="115">
        <v>9985</v>
      </c>
      <c r="D30" s="115">
        <v>58602</v>
      </c>
      <c r="E30" s="115">
        <v>4301</v>
      </c>
      <c r="F30" s="116">
        <v>0</v>
      </c>
      <c r="G30" s="117">
        <v>72888</v>
      </c>
      <c r="H30" s="117">
        <v>1071304</v>
      </c>
    </row>
    <row r="31" spans="1:8" x14ac:dyDescent="0.3">
      <c r="A31" s="114">
        <v>27</v>
      </c>
      <c r="B31" s="114" t="s">
        <v>148</v>
      </c>
      <c r="C31" s="116">
        <v>0</v>
      </c>
      <c r="D31" s="115">
        <v>66294</v>
      </c>
      <c r="E31" s="116">
        <v>0</v>
      </c>
      <c r="F31" s="116">
        <v>0</v>
      </c>
      <c r="G31" s="117">
        <v>66294</v>
      </c>
      <c r="H31" s="117">
        <v>1137598</v>
      </c>
    </row>
    <row r="32" spans="1:8" x14ac:dyDescent="0.3">
      <c r="A32" s="114">
        <v>28</v>
      </c>
      <c r="B32" s="114" t="s">
        <v>149</v>
      </c>
      <c r="C32" s="116">
        <v>0</v>
      </c>
      <c r="D32" s="115">
        <v>48065</v>
      </c>
      <c r="E32" s="116">
        <v>0</v>
      </c>
      <c r="F32" s="116">
        <v>0</v>
      </c>
      <c r="G32" s="117">
        <v>48065</v>
      </c>
      <c r="H32" s="117">
        <v>1185663</v>
      </c>
    </row>
    <row r="33" spans="1:8" x14ac:dyDescent="0.3">
      <c r="A33" s="114">
        <v>29</v>
      </c>
      <c r="B33" s="114" t="s">
        <v>150</v>
      </c>
      <c r="C33" s="116">
        <v>0</v>
      </c>
      <c r="D33" s="115">
        <v>17904</v>
      </c>
      <c r="E33" s="116">
        <v>0</v>
      </c>
      <c r="F33" s="116">
        <v>0</v>
      </c>
      <c r="G33" s="117">
        <v>17904</v>
      </c>
      <c r="H33" s="117">
        <v>1203567</v>
      </c>
    </row>
    <row r="34" spans="1:8" x14ac:dyDescent="0.3">
      <c r="A34" s="114">
        <v>30</v>
      </c>
      <c r="B34" s="114" t="s">
        <v>153</v>
      </c>
      <c r="C34" s="116">
        <v>0</v>
      </c>
      <c r="D34" s="115">
        <v>52872</v>
      </c>
      <c r="E34" s="116">
        <v>0</v>
      </c>
      <c r="F34" s="116">
        <v>0</v>
      </c>
      <c r="G34" s="117">
        <v>52872</v>
      </c>
      <c r="H34" s="117">
        <v>1256439</v>
      </c>
    </row>
    <row r="35" spans="1:8" x14ac:dyDescent="0.3">
      <c r="A35" s="114">
        <v>31</v>
      </c>
      <c r="B35" s="114" t="s">
        <v>154</v>
      </c>
      <c r="C35" s="116">
        <v>0</v>
      </c>
      <c r="D35" s="115">
        <v>72130</v>
      </c>
      <c r="E35" s="116">
        <v>0</v>
      </c>
      <c r="F35" s="116">
        <v>0</v>
      </c>
      <c r="G35" s="117">
        <v>72130</v>
      </c>
      <c r="H35" s="117">
        <v>1328569</v>
      </c>
    </row>
    <row r="36" spans="1:8" x14ac:dyDescent="0.3">
      <c r="A36" s="114">
        <v>32</v>
      </c>
      <c r="B36" s="114" t="s">
        <v>155</v>
      </c>
      <c r="C36" s="116">
        <v>0</v>
      </c>
      <c r="D36" s="115">
        <v>29902</v>
      </c>
      <c r="E36" s="116">
        <v>0</v>
      </c>
      <c r="F36" s="116">
        <v>0</v>
      </c>
      <c r="G36" s="117">
        <v>29902</v>
      </c>
      <c r="H36" s="117">
        <v>1358471</v>
      </c>
    </row>
    <row r="37" spans="1:8" x14ac:dyDescent="0.3">
      <c r="A37" s="114">
        <v>33</v>
      </c>
      <c r="B37" s="114" t="s">
        <v>156</v>
      </c>
      <c r="C37" s="116">
        <v>0</v>
      </c>
      <c r="D37" s="115">
        <v>28438</v>
      </c>
      <c r="E37" s="116">
        <v>0</v>
      </c>
      <c r="F37" s="116">
        <v>0</v>
      </c>
      <c r="G37" s="117">
        <v>28438</v>
      </c>
      <c r="H37" s="117">
        <v>1386909</v>
      </c>
    </row>
    <row r="38" spans="1:8" x14ac:dyDescent="0.3">
      <c r="A38" s="114"/>
      <c r="B38" s="114" t="s">
        <v>157</v>
      </c>
      <c r="C38" s="117">
        <v>66626</v>
      </c>
      <c r="D38" s="117">
        <v>1298409</v>
      </c>
      <c r="E38" s="117">
        <v>11911</v>
      </c>
      <c r="F38" s="117">
        <v>9963</v>
      </c>
      <c r="G38" s="117">
        <v>1386909</v>
      </c>
      <c r="H38" s="114"/>
    </row>
    <row r="40" spans="1:8" x14ac:dyDescent="0.3">
      <c r="A40" s="108" t="s">
        <v>109</v>
      </c>
    </row>
    <row r="41" spans="1:8" x14ac:dyDescent="0.3">
      <c r="A41" s="108" t="s">
        <v>143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09">
        <f t="shared" si="2"/>
        <v>163756</v>
      </c>
      <c r="E49" s="11">
        <v>30005</v>
      </c>
      <c r="F49" s="110">
        <f t="shared" si="3"/>
        <v>1377537</v>
      </c>
      <c r="G49" s="111">
        <f t="shared" si="1"/>
        <v>-25589</v>
      </c>
      <c r="H49" s="112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tabSelected="1" zoomScale="131" zoomScaleNormal="131" workbookViewId="0">
      <pane xSplit="2" ySplit="9" topLeftCell="C35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B42</f>
        <v>46157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1376</v>
      </c>
      <c r="D10" s="86">
        <f>C10</f>
        <v>1376</v>
      </c>
      <c r="E10" s="1">
        <v>9730</v>
      </c>
      <c r="F10" s="3">
        <f>E10</f>
        <v>9730</v>
      </c>
      <c r="G10" s="6">
        <f>C10-E10</f>
        <v>-8354</v>
      </c>
      <c r="H10" s="2">
        <f>G10</f>
        <v>-8354</v>
      </c>
    </row>
    <row r="11" spans="1:8" ht="14.4" x14ac:dyDescent="0.3">
      <c r="A11" s="14">
        <v>2</v>
      </c>
      <c r="B11" s="98">
        <f>B10+7</f>
        <v>45940</v>
      </c>
      <c r="C11" s="1">
        <v>1100</v>
      </c>
      <c r="D11" s="86">
        <f>D10+C11</f>
        <v>2476</v>
      </c>
      <c r="E11" s="1">
        <v>72395</v>
      </c>
      <c r="F11" s="3">
        <f>F10+E11</f>
        <v>82125</v>
      </c>
      <c r="G11" s="6">
        <f t="shared" ref="G11:G61" si="0">C11-E11</f>
        <v>-71295</v>
      </c>
      <c r="H11" s="2">
        <f>G10+H10</f>
        <v>-16708</v>
      </c>
    </row>
    <row r="12" spans="1:8" ht="14.4" x14ac:dyDescent="0.3">
      <c r="A12" s="14">
        <v>3</v>
      </c>
      <c r="B12" s="98">
        <f>B11+7</f>
        <v>45947</v>
      </c>
      <c r="C12" s="1">
        <v>138</v>
      </c>
      <c r="D12" s="86">
        <f t="shared" ref="D12:D61" si="1">D11+C12</f>
        <v>2614</v>
      </c>
      <c r="E12" s="1">
        <v>51482</v>
      </c>
      <c r="F12" s="3">
        <f t="shared" ref="F12:F61" si="2">F11+E12</f>
        <v>133607</v>
      </c>
      <c r="G12" s="6">
        <f t="shared" si="0"/>
        <v>-51344</v>
      </c>
      <c r="H12" s="2">
        <f t="shared" ref="H12:H61" si="3">G11+H11</f>
        <v>-88003</v>
      </c>
    </row>
    <row r="13" spans="1:8" ht="14.4" x14ac:dyDescent="0.3">
      <c r="A13" s="14">
        <v>4</v>
      </c>
      <c r="B13" s="98">
        <f t="shared" ref="B13:B61" si="4">B12+7</f>
        <v>45954</v>
      </c>
      <c r="C13" s="1">
        <v>885</v>
      </c>
      <c r="D13" s="86">
        <f t="shared" si="1"/>
        <v>3499</v>
      </c>
      <c r="E13" s="1">
        <v>93253</v>
      </c>
      <c r="F13" s="3">
        <f t="shared" si="2"/>
        <v>226860</v>
      </c>
      <c r="G13" s="6">
        <f t="shared" si="0"/>
        <v>-92368</v>
      </c>
      <c r="H13" s="2">
        <f t="shared" si="3"/>
        <v>-139347</v>
      </c>
    </row>
    <row r="14" spans="1:8" ht="14.4" x14ac:dyDescent="0.3">
      <c r="A14" s="14">
        <v>5</v>
      </c>
      <c r="B14" s="98">
        <f t="shared" si="4"/>
        <v>45961</v>
      </c>
      <c r="C14" s="1">
        <v>1158</v>
      </c>
      <c r="D14" s="86">
        <f t="shared" si="1"/>
        <v>4657</v>
      </c>
      <c r="E14" s="1">
        <v>17100</v>
      </c>
      <c r="F14" s="3">
        <f t="shared" si="2"/>
        <v>243960</v>
      </c>
      <c r="G14" s="6">
        <f t="shared" si="0"/>
        <v>-15942</v>
      </c>
      <c r="H14" s="2">
        <f t="shared" si="3"/>
        <v>-231715</v>
      </c>
    </row>
    <row r="15" spans="1:8" ht="14.4" x14ac:dyDescent="0.3">
      <c r="A15" s="14">
        <v>6</v>
      </c>
      <c r="B15" s="98">
        <f t="shared" si="4"/>
        <v>45968</v>
      </c>
      <c r="C15" s="1">
        <v>33</v>
      </c>
      <c r="D15" s="86">
        <f t="shared" si="1"/>
        <v>4690</v>
      </c>
      <c r="E15" s="1">
        <v>43634</v>
      </c>
      <c r="F15" s="3">
        <f t="shared" si="2"/>
        <v>287594</v>
      </c>
      <c r="G15" s="6">
        <f t="shared" si="0"/>
        <v>-43601</v>
      </c>
      <c r="H15" s="2">
        <f t="shared" si="3"/>
        <v>-247657</v>
      </c>
    </row>
    <row r="16" spans="1:8" ht="14.4" x14ac:dyDescent="0.3">
      <c r="A16" s="14">
        <v>7</v>
      </c>
      <c r="B16" s="98">
        <f t="shared" si="4"/>
        <v>45975</v>
      </c>
      <c r="C16" s="1">
        <v>698</v>
      </c>
      <c r="D16" s="86">
        <f t="shared" si="1"/>
        <v>5388</v>
      </c>
      <c r="E16" s="1">
        <v>67520</v>
      </c>
      <c r="F16" s="3">
        <f t="shared" si="2"/>
        <v>355114</v>
      </c>
      <c r="G16" s="6">
        <f t="shared" si="0"/>
        <v>-66822</v>
      </c>
      <c r="H16" s="2">
        <f t="shared" si="3"/>
        <v>-291258</v>
      </c>
    </row>
    <row r="17" spans="1:14" ht="14.4" x14ac:dyDescent="0.3">
      <c r="A17" s="14">
        <v>8</v>
      </c>
      <c r="B17" s="98">
        <f t="shared" si="4"/>
        <v>45982</v>
      </c>
      <c r="C17" s="1">
        <v>99</v>
      </c>
      <c r="D17" s="86">
        <f t="shared" si="1"/>
        <v>5487</v>
      </c>
      <c r="E17" s="1">
        <v>41516</v>
      </c>
      <c r="F17" s="3">
        <f t="shared" si="2"/>
        <v>396630</v>
      </c>
      <c r="G17" s="6">
        <f t="shared" si="0"/>
        <v>-41417</v>
      </c>
      <c r="H17" s="2">
        <f t="shared" si="3"/>
        <v>-358080</v>
      </c>
    </row>
    <row r="18" spans="1:14" ht="14.4" x14ac:dyDescent="0.3">
      <c r="A18" s="14">
        <v>9</v>
      </c>
      <c r="B18" s="98">
        <f t="shared" si="4"/>
        <v>45989</v>
      </c>
      <c r="C18" s="1">
        <v>103</v>
      </c>
      <c r="D18" s="86">
        <f t="shared" si="1"/>
        <v>5590</v>
      </c>
      <c r="E18" s="1">
        <v>39611</v>
      </c>
      <c r="F18" s="3">
        <f t="shared" si="2"/>
        <v>436241</v>
      </c>
      <c r="G18" s="6">
        <f t="shared" si="0"/>
        <v>-39508</v>
      </c>
      <c r="H18" s="2">
        <f t="shared" si="3"/>
        <v>-399497</v>
      </c>
    </row>
    <row r="19" spans="1:14" ht="14.4" x14ac:dyDescent="0.3">
      <c r="A19" s="14">
        <v>10</v>
      </c>
      <c r="B19" s="98">
        <f t="shared" si="4"/>
        <v>45996</v>
      </c>
      <c r="C19" s="1">
        <v>0</v>
      </c>
      <c r="D19" s="86">
        <f t="shared" si="1"/>
        <v>5590</v>
      </c>
      <c r="E19" s="1">
        <v>0</v>
      </c>
      <c r="F19" s="3">
        <f t="shared" si="2"/>
        <v>436241</v>
      </c>
      <c r="G19" s="6">
        <f t="shared" si="0"/>
        <v>0</v>
      </c>
      <c r="H19" s="2">
        <f t="shared" si="3"/>
        <v>-439005</v>
      </c>
    </row>
    <row r="20" spans="1:14" ht="14.4" x14ac:dyDescent="0.3">
      <c r="A20" s="14">
        <v>11</v>
      </c>
      <c r="B20" s="98">
        <f t="shared" si="4"/>
        <v>46003</v>
      </c>
      <c r="C20" s="1">
        <v>70</v>
      </c>
      <c r="D20" s="86">
        <f t="shared" si="1"/>
        <v>5660</v>
      </c>
      <c r="E20" s="1">
        <v>0</v>
      </c>
      <c r="F20" s="3">
        <f t="shared" si="2"/>
        <v>436241</v>
      </c>
      <c r="G20" s="6">
        <f t="shared" si="0"/>
        <v>70</v>
      </c>
      <c r="H20" s="2">
        <f t="shared" si="3"/>
        <v>-439005</v>
      </c>
    </row>
    <row r="21" spans="1:14" ht="14.4" x14ac:dyDescent="0.3">
      <c r="A21" s="14">
        <v>12</v>
      </c>
      <c r="B21" s="98">
        <f t="shared" si="4"/>
        <v>46010</v>
      </c>
      <c r="C21" s="1">
        <v>354</v>
      </c>
      <c r="D21" s="86">
        <f t="shared" si="1"/>
        <v>6014</v>
      </c>
      <c r="E21" s="1">
        <v>0</v>
      </c>
      <c r="F21" s="3">
        <f t="shared" si="2"/>
        <v>436241</v>
      </c>
      <c r="G21" s="6">
        <f t="shared" si="0"/>
        <v>354</v>
      </c>
      <c r="H21" s="2">
        <f t="shared" si="3"/>
        <v>-438935</v>
      </c>
    </row>
    <row r="22" spans="1:14" ht="14.4" x14ac:dyDescent="0.3">
      <c r="A22" s="14">
        <v>13</v>
      </c>
      <c r="B22" s="98">
        <f t="shared" si="4"/>
        <v>46017</v>
      </c>
      <c r="C22" s="1">
        <v>1293</v>
      </c>
      <c r="D22" s="86">
        <f t="shared" si="1"/>
        <v>7307</v>
      </c>
      <c r="E22" s="1">
        <v>0</v>
      </c>
      <c r="F22" s="3">
        <f t="shared" si="2"/>
        <v>436241</v>
      </c>
      <c r="G22" s="6">
        <f t="shared" si="0"/>
        <v>1293</v>
      </c>
      <c r="H22" s="2">
        <f t="shared" si="3"/>
        <v>-438581</v>
      </c>
    </row>
    <row r="23" spans="1:14" ht="14.4" x14ac:dyDescent="0.3">
      <c r="A23" s="14">
        <v>14</v>
      </c>
      <c r="B23" s="98">
        <f t="shared" si="4"/>
        <v>46024</v>
      </c>
      <c r="C23" s="1">
        <v>0</v>
      </c>
      <c r="D23" s="86">
        <f t="shared" si="1"/>
        <v>7307</v>
      </c>
      <c r="E23" s="1">
        <v>0</v>
      </c>
      <c r="F23" s="3">
        <f t="shared" si="2"/>
        <v>436241</v>
      </c>
      <c r="G23" s="6">
        <f t="shared" si="0"/>
        <v>0</v>
      </c>
      <c r="H23" s="2">
        <f t="shared" si="3"/>
        <v>-437288</v>
      </c>
    </row>
    <row r="24" spans="1:14" ht="14.4" x14ac:dyDescent="0.3">
      <c r="A24" s="14">
        <v>15</v>
      </c>
      <c r="B24" s="98">
        <f t="shared" si="4"/>
        <v>46031</v>
      </c>
      <c r="C24" s="1">
        <v>366</v>
      </c>
      <c r="D24" s="86">
        <f t="shared" si="1"/>
        <v>7673</v>
      </c>
      <c r="E24" s="1">
        <v>31775</v>
      </c>
      <c r="F24" s="3">
        <f t="shared" si="2"/>
        <v>468016</v>
      </c>
      <c r="G24" s="6">
        <f t="shared" si="0"/>
        <v>-31409</v>
      </c>
      <c r="H24" s="2">
        <f t="shared" si="3"/>
        <v>-437288</v>
      </c>
    </row>
    <row r="25" spans="1:14" ht="14.4" x14ac:dyDescent="0.3">
      <c r="A25" s="14">
        <v>16</v>
      </c>
      <c r="B25" s="98">
        <f t="shared" si="4"/>
        <v>46038</v>
      </c>
      <c r="C25" s="1">
        <v>1099</v>
      </c>
      <c r="D25" s="86">
        <f t="shared" si="1"/>
        <v>8772</v>
      </c>
      <c r="E25" s="1">
        <v>0</v>
      </c>
      <c r="F25" s="3">
        <f t="shared" si="2"/>
        <v>468016</v>
      </c>
      <c r="G25" s="6">
        <f t="shared" si="0"/>
        <v>1099</v>
      </c>
      <c r="H25" s="2">
        <f t="shared" si="3"/>
        <v>-468697</v>
      </c>
    </row>
    <row r="26" spans="1:14" ht="14.4" x14ac:dyDescent="0.3">
      <c r="A26" s="14">
        <v>17</v>
      </c>
      <c r="B26" s="98">
        <f t="shared" si="4"/>
        <v>46045</v>
      </c>
      <c r="C26" s="1">
        <v>1287</v>
      </c>
      <c r="D26" s="86">
        <f t="shared" si="1"/>
        <v>10059</v>
      </c>
      <c r="E26" s="1">
        <v>35026</v>
      </c>
      <c r="F26" s="3">
        <f t="shared" si="2"/>
        <v>503042</v>
      </c>
      <c r="G26" s="6">
        <f t="shared" si="0"/>
        <v>-33739</v>
      </c>
      <c r="H26" s="2">
        <f t="shared" si="3"/>
        <v>-467598</v>
      </c>
      <c r="N26" s="85"/>
    </row>
    <row r="27" spans="1:14" ht="14.4" x14ac:dyDescent="0.3">
      <c r="A27" s="14">
        <v>18</v>
      </c>
      <c r="B27" s="98">
        <f t="shared" si="4"/>
        <v>46052</v>
      </c>
      <c r="C27" s="1">
        <v>2884</v>
      </c>
      <c r="D27" s="86">
        <f t="shared" si="1"/>
        <v>12943</v>
      </c>
      <c r="E27" s="1">
        <v>12504</v>
      </c>
      <c r="F27" s="3">
        <f t="shared" si="2"/>
        <v>515546</v>
      </c>
      <c r="G27" s="6">
        <f t="shared" si="0"/>
        <v>-9620</v>
      </c>
      <c r="H27" s="2">
        <f t="shared" si="3"/>
        <v>-501337</v>
      </c>
    </row>
    <row r="28" spans="1:14" ht="14.4" x14ac:dyDescent="0.3">
      <c r="A28" s="14">
        <v>19</v>
      </c>
      <c r="B28" s="98">
        <f t="shared" si="4"/>
        <v>46059</v>
      </c>
      <c r="C28" s="1">
        <v>1351</v>
      </c>
      <c r="D28" s="86">
        <f t="shared" si="1"/>
        <v>14294</v>
      </c>
      <c r="E28" s="1">
        <v>7352</v>
      </c>
      <c r="F28" s="3">
        <f t="shared" si="2"/>
        <v>522898</v>
      </c>
      <c r="G28" s="6">
        <f t="shared" si="0"/>
        <v>-6001</v>
      </c>
      <c r="H28" s="2">
        <f t="shared" si="3"/>
        <v>-510957</v>
      </c>
    </row>
    <row r="29" spans="1:14" ht="14.4" x14ac:dyDescent="0.3">
      <c r="A29" s="14">
        <v>20</v>
      </c>
      <c r="B29" s="98">
        <f t="shared" si="4"/>
        <v>46066</v>
      </c>
      <c r="C29" s="1">
        <v>1701</v>
      </c>
      <c r="D29" s="86">
        <f t="shared" si="1"/>
        <v>15995</v>
      </c>
      <c r="E29" s="1">
        <v>1905</v>
      </c>
      <c r="F29" s="3">
        <f t="shared" si="2"/>
        <v>524803</v>
      </c>
      <c r="G29" s="6">
        <f t="shared" si="0"/>
        <v>-204</v>
      </c>
      <c r="H29" s="2">
        <f t="shared" si="3"/>
        <v>-516958</v>
      </c>
    </row>
    <row r="30" spans="1:14" ht="14.4" x14ac:dyDescent="0.3">
      <c r="A30" s="14">
        <v>21</v>
      </c>
      <c r="B30" s="98">
        <f t="shared" si="4"/>
        <v>46073</v>
      </c>
      <c r="C30" s="1">
        <v>1003</v>
      </c>
      <c r="D30" s="86">
        <f t="shared" si="1"/>
        <v>16998</v>
      </c>
      <c r="E30" s="1">
        <v>28933</v>
      </c>
      <c r="F30" s="3">
        <f t="shared" si="2"/>
        <v>553736</v>
      </c>
      <c r="G30" s="6">
        <f t="shared" si="0"/>
        <v>-27930</v>
      </c>
      <c r="H30" s="2">
        <f t="shared" si="3"/>
        <v>-517162</v>
      </c>
    </row>
    <row r="31" spans="1:14" ht="14.4" x14ac:dyDescent="0.3">
      <c r="A31" s="14">
        <v>22</v>
      </c>
      <c r="B31" s="98">
        <f t="shared" si="4"/>
        <v>46080</v>
      </c>
      <c r="C31" s="1">
        <v>1294</v>
      </c>
      <c r="D31" s="86">
        <f t="shared" si="1"/>
        <v>18292</v>
      </c>
      <c r="E31" s="1">
        <v>75909</v>
      </c>
      <c r="F31" s="3">
        <f t="shared" si="2"/>
        <v>629645</v>
      </c>
      <c r="G31" s="6">
        <f t="shared" si="0"/>
        <v>-74615</v>
      </c>
      <c r="H31" s="2">
        <f t="shared" si="3"/>
        <v>-545092</v>
      </c>
    </row>
    <row r="32" spans="1:14" ht="14.4" x14ac:dyDescent="0.3">
      <c r="A32" s="14">
        <v>23</v>
      </c>
      <c r="B32" s="98">
        <f t="shared" si="4"/>
        <v>46087</v>
      </c>
      <c r="C32" s="1">
        <v>1823</v>
      </c>
      <c r="D32" s="86">
        <f t="shared" si="1"/>
        <v>20115</v>
      </c>
      <c r="E32" s="1">
        <v>97847</v>
      </c>
      <c r="F32" s="3">
        <f t="shared" si="2"/>
        <v>727492</v>
      </c>
      <c r="G32" s="6">
        <f t="shared" si="0"/>
        <v>-96024</v>
      </c>
      <c r="H32" s="2">
        <f t="shared" si="3"/>
        <v>-619707</v>
      </c>
    </row>
    <row r="33" spans="1:12" ht="14.4" x14ac:dyDescent="0.3">
      <c r="A33" s="14">
        <v>24</v>
      </c>
      <c r="B33" s="98">
        <f t="shared" si="4"/>
        <v>46094</v>
      </c>
      <c r="C33" s="1">
        <v>3131</v>
      </c>
      <c r="D33" s="86">
        <f t="shared" si="1"/>
        <v>23246</v>
      </c>
      <c r="E33" s="1">
        <v>62462</v>
      </c>
      <c r="F33" s="3">
        <f t="shared" si="2"/>
        <v>789954</v>
      </c>
      <c r="G33" s="6">
        <f t="shared" si="0"/>
        <v>-59331</v>
      </c>
      <c r="H33" s="2">
        <f t="shared" si="3"/>
        <v>-715731</v>
      </c>
    </row>
    <row r="34" spans="1:12" ht="14.4" x14ac:dyDescent="0.3">
      <c r="A34" s="14">
        <v>25</v>
      </c>
      <c r="B34" s="98">
        <f t="shared" si="4"/>
        <v>46101</v>
      </c>
      <c r="C34" s="1">
        <v>3116</v>
      </c>
      <c r="D34" s="86">
        <f t="shared" si="1"/>
        <v>26362</v>
      </c>
      <c r="E34" s="1">
        <v>86715</v>
      </c>
      <c r="F34" s="3">
        <f t="shared" si="2"/>
        <v>876669</v>
      </c>
      <c r="G34" s="6">
        <f t="shared" si="0"/>
        <v>-83599</v>
      </c>
      <c r="H34" s="2">
        <f t="shared" si="3"/>
        <v>-775062</v>
      </c>
    </row>
    <row r="35" spans="1:12" ht="14.4" x14ac:dyDescent="0.3">
      <c r="A35" s="14">
        <v>26</v>
      </c>
      <c r="B35" s="98">
        <f t="shared" si="4"/>
        <v>46108</v>
      </c>
      <c r="C35" s="1">
        <v>3351</v>
      </c>
      <c r="D35" s="86">
        <f t="shared" si="1"/>
        <v>29713</v>
      </c>
      <c r="E35" s="1">
        <v>64904</v>
      </c>
      <c r="F35" s="3">
        <f t="shared" si="2"/>
        <v>941573</v>
      </c>
      <c r="G35" s="6">
        <f t="shared" si="0"/>
        <v>-61553</v>
      </c>
      <c r="H35" s="2">
        <f t="shared" si="3"/>
        <v>-858661</v>
      </c>
    </row>
    <row r="36" spans="1:12" ht="14.4" x14ac:dyDescent="0.3">
      <c r="A36" s="14">
        <v>27</v>
      </c>
      <c r="B36" s="98">
        <f t="shared" si="4"/>
        <v>46115</v>
      </c>
      <c r="C36" s="1">
        <v>2177</v>
      </c>
      <c r="D36" s="86">
        <f t="shared" si="1"/>
        <v>31890</v>
      </c>
      <c r="E36" s="1">
        <v>64294</v>
      </c>
      <c r="F36" s="3">
        <f t="shared" si="2"/>
        <v>1005867</v>
      </c>
      <c r="G36" s="6">
        <f t="shared" si="0"/>
        <v>-62117</v>
      </c>
      <c r="H36" s="2">
        <f t="shared" si="3"/>
        <v>-920214</v>
      </c>
    </row>
    <row r="37" spans="1:12" ht="14.4" x14ac:dyDescent="0.3">
      <c r="A37" s="14">
        <v>28</v>
      </c>
      <c r="B37" s="98">
        <f t="shared" si="4"/>
        <v>46122</v>
      </c>
      <c r="C37" s="1">
        <v>2581</v>
      </c>
      <c r="D37" s="86">
        <f t="shared" si="1"/>
        <v>34471</v>
      </c>
      <c r="E37" s="1">
        <v>43065</v>
      </c>
      <c r="F37" s="3">
        <f t="shared" si="2"/>
        <v>1048932</v>
      </c>
      <c r="G37" s="6">
        <f t="shared" si="0"/>
        <v>-40484</v>
      </c>
      <c r="H37" s="2">
        <f t="shared" si="3"/>
        <v>-982331</v>
      </c>
    </row>
    <row r="38" spans="1:12" ht="14.4" x14ac:dyDescent="0.3">
      <c r="A38" s="14">
        <v>29</v>
      </c>
      <c r="B38" s="98">
        <f t="shared" si="4"/>
        <v>46129</v>
      </c>
      <c r="C38" s="1">
        <v>3425</v>
      </c>
      <c r="D38" s="86">
        <f t="shared" si="1"/>
        <v>37896</v>
      </c>
      <c r="E38" s="1">
        <v>1712</v>
      </c>
      <c r="F38" s="3">
        <f t="shared" si="2"/>
        <v>1050644</v>
      </c>
      <c r="G38" s="6">
        <f t="shared" si="0"/>
        <v>1713</v>
      </c>
      <c r="H38" s="2">
        <f t="shared" si="3"/>
        <v>-1022815</v>
      </c>
    </row>
    <row r="39" spans="1:12" ht="14.4" x14ac:dyDescent="0.3">
      <c r="A39" s="14">
        <v>30</v>
      </c>
      <c r="B39" s="98">
        <f t="shared" si="4"/>
        <v>46136</v>
      </c>
      <c r="C39" s="1">
        <v>2991</v>
      </c>
      <c r="D39" s="86">
        <f t="shared" si="1"/>
        <v>40887</v>
      </c>
      <c r="E39" s="1">
        <v>30100</v>
      </c>
      <c r="F39" s="3">
        <f t="shared" si="2"/>
        <v>1080744</v>
      </c>
      <c r="G39" s="6">
        <f t="shared" si="0"/>
        <v>-27109</v>
      </c>
      <c r="H39" s="2">
        <f t="shared" si="3"/>
        <v>-1021102</v>
      </c>
    </row>
    <row r="40" spans="1:12" ht="14.4" x14ac:dyDescent="0.3">
      <c r="A40" s="14">
        <v>31</v>
      </c>
      <c r="B40" s="98">
        <f t="shared" si="4"/>
        <v>46143</v>
      </c>
      <c r="C40" s="1">
        <v>1467</v>
      </c>
      <c r="D40" s="86">
        <f t="shared" si="1"/>
        <v>42354</v>
      </c>
      <c r="E40" s="1">
        <v>58094</v>
      </c>
      <c r="F40" s="3">
        <f t="shared" si="2"/>
        <v>1138838</v>
      </c>
      <c r="G40" s="6">
        <f t="shared" si="0"/>
        <v>-56627</v>
      </c>
      <c r="H40" s="2">
        <f t="shared" si="3"/>
        <v>-1048211</v>
      </c>
    </row>
    <row r="41" spans="1:12" ht="14.4" x14ac:dyDescent="0.3">
      <c r="A41" s="14">
        <v>32</v>
      </c>
      <c r="B41" s="98">
        <f t="shared" si="4"/>
        <v>46150</v>
      </c>
      <c r="C41" s="1">
        <v>2975</v>
      </c>
      <c r="D41" s="86">
        <f t="shared" si="1"/>
        <v>45329</v>
      </c>
      <c r="E41" s="1">
        <v>27702</v>
      </c>
      <c r="F41" s="3">
        <f t="shared" si="2"/>
        <v>1166540</v>
      </c>
      <c r="G41" s="6">
        <f t="shared" si="0"/>
        <v>-24727</v>
      </c>
      <c r="H41" s="2">
        <f t="shared" si="3"/>
        <v>-1104838</v>
      </c>
    </row>
    <row r="42" spans="1:12" ht="14.4" x14ac:dyDescent="0.3">
      <c r="A42" s="14">
        <v>33</v>
      </c>
      <c r="B42" s="98">
        <f t="shared" si="4"/>
        <v>46157</v>
      </c>
      <c r="C42" s="1">
        <v>3485</v>
      </c>
      <c r="D42" s="86">
        <f t="shared" si="1"/>
        <v>48814</v>
      </c>
      <c r="E42" s="1">
        <v>28438</v>
      </c>
      <c r="F42" s="3">
        <f t="shared" si="2"/>
        <v>1194978</v>
      </c>
      <c r="G42" s="6">
        <f t="shared" si="0"/>
        <v>-24953</v>
      </c>
      <c r="H42" s="2">
        <f t="shared" si="3"/>
        <v>-1129565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48814</v>
      </c>
      <c r="E43" s="1"/>
      <c r="F43" s="3">
        <f t="shared" si="2"/>
        <v>1194978</v>
      </c>
      <c r="G43" s="6">
        <f t="shared" si="0"/>
        <v>0</v>
      </c>
      <c r="H43" s="2">
        <f t="shared" si="3"/>
        <v>-1154518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48814</v>
      </c>
      <c r="E44" s="1"/>
      <c r="F44" s="3">
        <f t="shared" si="2"/>
        <v>1194978</v>
      </c>
      <c r="G44" s="6">
        <f t="shared" si="0"/>
        <v>0</v>
      </c>
      <c r="H44" s="2">
        <f t="shared" si="3"/>
        <v>-1154518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48814</v>
      </c>
      <c r="E45" s="1"/>
      <c r="F45" s="3">
        <f t="shared" si="2"/>
        <v>1194978</v>
      </c>
      <c r="G45" s="6">
        <f t="shared" si="0"/>
        <v>0</v>
      </c>
      <c r="H45" s="2">
        <f t="shared" si="3"/>
        <v>-1154518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48814</v>
      </c>
      <c r="E46" s="1"/>
      <c r="F46" s="3">
        <f t="shared" si="2"/>
        <v>1194978</v>
      </c>
      <c r="G46" s="6">
        <f t="shared" si="0"/>
        <v>0</v>
      </c>
      <c r="H46" s="2">
        <f t="shared" si="3"/>
        <v>-1154518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48814</v>
      </c>
      <c r="E47" s="1"/>
      <c r="F47" s="3">
        <f t="shared" si="2"/>
        <v>1194978</v>
      </c>
      <c r="G47" s="6">
        <f t="shared" si="0"/>
        <v>0</v>
      </c>
      <c r="H47" s="2">
        <f t="shared" si="3"/>
        <v>-1154518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48814</v>
      </c>
      <c r="E48" s="1"/>
      <c r="F48" s="3">
        <f t="shared" si="2"/>
        <v>1194978</v>
      </c>
      <c r="G48" s="6">
        <f t="shared" si="0"/>
        <v>0</v>
      </c>
      <c r="H48" s="2">
        <f t="shared" si="3"/>
        <v>-1154518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48814</v>
      </c>
      <c r="E49" s="1"/>
      <c r="F49" s="3">
        <f t="shared" si="2"/>
        <v>1194978</v>
      </c>
      <c r="G49" s="6">
        <f t="shared" si="0"/>
        <v>0</v>
      </c>
      <c r="H49" s="2">
        <f t="shared" si="3"/>
        <v>-1154518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48814</v>
      </c>
      <c r="E50" s="1"/>
      <c r="F50" s="3">
        <f t="shared" si="2"/>
        <v>1194978</v>
      </c>
      <c r="G50" s="6">
        <f t="shared" si="0"/>
        <v>0</v>
      </c>
      <c r="H50" s="2">
        <f t="shared" si="3"/>
        <v>-1154518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48814</v>
      </c>
      <c r="E51" s="1"/>
      <c r="F51" s="3">
        <f t="shared" si="2"/>
        <v>1194978</v>
      </c>
      <c r="G51" s="6">
        <f t="shared" si="0"/>
        <v>0</v>
      </c>
      <c r="H51" s="2">
        <f t="shared" si="3"/>
        <v>-1154518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48814</v>
      </c>
      <c r="E52" s="1"/>
      <c r="F52" s="3">
        <f t="shared" si="2"/>
        <v>1194978</v>
      </c>
      <c r="G52" s="6">
        <f t="shared" si="0"/>
        <v>0</v>
      </c>
      <c r="H52" s="2">
        <f t="shared" si="3"/>
        <v>-1154518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48814</v>
      </c>
      <c r="E53" s="1"/>
      <c r="F53" s="3">
        <f t="shared" si="2"/>
        <v>1194978</v>
      </c>
      <c r="G53" s="6">
        <f t="shared" si="0"/>
        <v>0</v>
      </c>
      <c r="H53" s="2">
        <f t="shared" si="3"/>
        <v>-1154518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48814</v>
      </c>
      <c r="E54" s="1"/>
      <c r="F54" s="3">
        <f t="shared" si="2"/>
        <v>1194978</v>
      </c>
      <c r="G54" s="6">
        <f t="shared" si="0"/>
        <v>0</v>
      </c>
      <c r="H54" s="2">
        <f t="shared" si="3"/>
        <v>-1154518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48814</v>
      </c>
      <c r="E55" s="1"/>
      <c r="F55" s="3">
        <f t="shared" si="2"/>
        <v>1194978</v>
      </c>
      <c r="G55" s="6">
        <f t="shared" si="0"/>
        <v>0</v>
      </c>
      <c r="H55" s="2">
        <f t="shared" si="3"/>
        <v>-1154518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48814</v>
      </c>
      <c r="E56" s="1"/>
      <c r="F56" s="3">
        <f t="shared" si="2"/>
        <v>1194978</v>
      </c>
      <c r="G56" s="6">
        <f t="shared" si="0"/>
        <v>0</v>
      </c>
      <c r="H56" s="2">
        <f t="shared" si="3"/>
        <v>-1154518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48814</v>
      </c>
      <c r="E57" s="1"/>
      <c r="F57" s="3">
        <f t="shared" si="2"/>
        <v>1194978</v>
      </c>
      <c r="G57" s="6">
        <f t="shared" si="0"/>
        <v>0</v>
      </c>
      <c r="H57" s="2">
        <f t="shared" si="3"/>
        <v>-1154518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48814</v>
      </c>
      <c r="E58" s="1"/>
      <c r="F58" s="3">
        <f t="shared" si="2"/>
        <v>1194978</v>
      </c>
      <c r="G58" s="6">
        <f t="shared" si="0"/>
        <v>0</v>
      </c>
      <c r="H58" s="2">
        <f t="shared" si="3"/>
        <v>-1154518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48814</v>
      </c>
      <c r="E59" s="1"/>
      <c r="F59" s="3">
        <f t="shared" si="2"/>
        <v>1194978</v>
      </c>
      <c r="G59" s="6">
        <f t="shared" si="0"/>
        <v>0</v>
      </c>
      <c r="H59" s="2">
        <f t="shared" si="3"/>
        <v>-1154518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48814</v>
      </c>
      <c r="E60" s="1"/>
      <c r="F60" s="3">
        <f t="shared" si="2"/>
        <v>1194978</v>
      </c>
      <c r="G60" s="6">
        <f t="shared" si="0"/>
        <v>0</v>
      </c>
      <c r="H60" s="2">
        <f t="shared" si="3"/>
        <v>-1154518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48814</v>
      </c>
      <c r="E61" s="58"/>
      <c r="F61" s="57">
        <f t="shared" si="2"/>
        <v>1194978</v>
      </c>
      <c r="G61" s="57">
        <f t="shared" si="0"/>
        <v>0</v>
      </c>
      <c r="H61" s="57">
        <f t="shared" si="3"/>
        <v>-1154518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5CE8B-4541-4CCC-9A83-AB3D0DFD623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5f53dc4-d250-4e55-bddf-148ce7e458c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5D9453F-27BB-428E-961F-5E96479F2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2028_26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2025-12-01T11:07:34Z</cp:lastPrinted>
  <dcterms:created xsi:type="dcterms:W3CDTF">2003-10-06T13:55:36Z</dcterms:created>
  <dcterms:modified xsi:type="dcterms:W3CDTF">2026-05-22T10:54:58Z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