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Gars/"/>
    </mc:Choice>
  </mc:AlternateContent>
  <xr:revisionPtr revIDLastSave="426" documentId="8_{5D915963-9664-4420-B288-9DE43F2ECBD3}" xr6:coauthVersionLast="47" xr6:coauthVersionMax="47" xr10:uidLastSave="{28D7880D-3AC9-4FF0-BDAC-5090FA552EDD}"/>
  <bookViews>
    <workbookView xWindow="-108" yWindow="-108" windowWidth="23256" windowHeight="12456" xr2:uid="{00000000-000D-0000-FFFF-FFFF00000000}"/>
  </bookViews>
  <sheets>
    <sheet name="Data-Barley" sheetId="1" r:id="rId1"/>
    <sheet name="Graph-Area prod yield" sheetId="2" r:id="rId2"/>
    <sheet name="Graph2-Area prod yield" sheetId="3" r:id="rId3"/>
    <sheet name="10 Year Timeline" sheetId="4" r:id="rId4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1" i="1" l="1"/>
  <c r="AB58" i="1"/>
  <c r="AA50" i="1"/>
  <c r="AA51" i="1"/>
  <c r="AA52" i="1"/>
  <c r="AA55" i="1"/>
  <c r="AA56" i="1"/>
  <c r="AC40" i="1"/>
  <c r="AD40" i="1"/>
  <c r="Z40" i="1"/>
  <c r="AC22" i="1"/>
  <c r="AD22" i="1"/>
  <c r="Z22" i="1"/>
  <c r="AC58" i="1"/>
  <c r="AD58" i="1"/>
  <c r="AA42" i="1"/>
  <c r="AA91" i="1"/>
  <c r="AA74" i="1"/>
  <c r="AA43" i="1"/>
  <c r="AA58" i="1"/>
  <c r="Y25" i="1"/>
  <c r="Y24" i="1"/>
  <c r="B102" i="1"/>
  <c r="C102" i="1"/>
  <c r="B85" i="1"/>
  <c r="C85" i="1"/>
  <c r="C22" i="1"/>
  <c r="C58" i="1"/>
  <c r="D22" i="1"/>
  <c r="D79" i="1"/>
  <c r="E22" i="1"/>
  <c r="E77" i="1"/>
  <c r="F22" i="1"/>
  <c r="F78" i="1"/>
  <c r="G22" i="1"/>
  <c r="G78" i="1"/>
  <c r="H22" i="1"/>
  <c r="H80" i="1"/>
  <c r="I22" i="1"/>
  <c r="I58" i="1"/>
  <c r="J22" i="1"/>
  <c r="J77" i="1"/>
  <c r="K22" i="1"/>
  <c r="K83" i="1"/>
  <c r="L22" i="1"/>
  <c r="L81" i="1"/>
  <c r="M22" i="1"/>
  <c r="M80" i="1"/>
  <c r="N22" i="1"/>
  <c r="N81" i="1"/>
  <c r="O22" i="1"/>
  <c r="O80" i="1"/>
  <c r="P22" i="1"/>
  <c r="P80" i="1"/>
  <c r="Q22" i="1"/>
  <c r="R22" i="1"/>
  <c r="R77" i="1"/>
  <c r="S22" i="1"/>
  <c r="T22" i="1"/>
  <c r="U22" i="1"/>
  <c r="V22" i="1"/>
  <c r="W22" i="1"/>
  <c r="X22" i="1"/>
  <c r="X80" i="1"/>
  <c r="Y22" i="1"/>
  <c r="Z77" i="1"/>
  <c r="B22" i="1"/>
  <c r="B58" i="1"/>
  <c r="Y40" i="1"/>
  <c r="Z100" i="1"/>
  <c r="Z74" i="1"/>
  <c r="Z82" i="1"/>
  <c r="Z91" i="1"/>
  <c r="Z94" i="1"/>
  <c r="Z95" i="1"/>
  <c r="E29" i="1"/>
  <c r="F29" i="1"/>
  <c r="G29" i="1"/>
  <c r="H2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95" i="1"/>
  <c r="D47" i="1"/>
  <c r="E47" i="1"/>
  <c r="F47" i="1"/>
  <c r="G47" i="1"/>
  <c r="H47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E52" i="1"/>
  <c r="G52" i="1"/>
  <c r="H52" i="1"/>
  <c r="I52" i="1"/>
  <c r="J52" i="1"/>
  <c r="K52" i="1"/>
  <c r="L52" i="1"/>
  <c r="M52" i="1"/>
  <c r="N52" i="1"/>
  <c r="O52" i="1"/>
  <c r="Q52" i="1"/>
  <c r="R52" i="1"/>
  <c r="S52" i="1"/>
  <c r="T52" i="1"/>
  <c r="U52" i="1"/>
  <c r="V52" i="1"/>
  <c r="W52" i="1"/>
  <c r="X52" i="1"/>
  <c r="Y52" i="1"/>
  <c r="Z52" i="1"/>
  <c r="E53" i="1"/>
  <c r="F53" i="1"/>
  <c r="G53" i="1"/>
  <c r="H53" i="1"/>
  <c r="I53" i="1"/>
  <c r="G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P56" i="1"/>
  <c r="Q56" i="1"/>
  <c r="R56" i="1"/>
  <c r="S56" i="1"/>
  <c r="T56" i="1"/>
  <c r="U56" i="1"/>
  <c r="V56" i="1"/>
  <c r="W56" i="1"/>
  <c r="X56" i="1"/>
  <c r="Y56" i="1"/>
  <c r="Z56" i="1"/>
  <c r="E58" i="1"/>
  <c r="F58" i="1"/>
  <c r="G58" i="1"/>
  <c r="Q58" i="1"/>
  <c r="S58" i="1"/>
  <c r="T58" i="1"/>
  <c r="U58" i="1"/>
  <c r="V58" i="1"/>
  <c r="W58" i="1"/>
  <c r="E65" i="1"/>
  <c r="E66" i="1"/>
  <c r="E67" i="1"/>
  <c r="E68" i="1"/>
  <c r="E69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F77" i="1"/>
  <c r="P77" i="1"/>
  <c r="Q77" i="1"/>
  <c r="S77" i="1"/>
  <c r="T77" i="1"/>
  <c r="U77" i="1"/>
  <c r="V77" i="1"/>
  <c r="W77" i="1"/>
  <c r="X77" i="1"/>
  <c r="Y77" i="1"/>
  <c r="E78" i="1"/>
  <c r="L78" i="1"/>
  <c r="O78" i="1"/>
  <c r="P78" i="1"/>
  <c r="Q78" i="1"/>
  <c r="R78" i="1"/>
  <c r="S78" i="1"/>
  <c r="T78" i="1"/>
  <c r="U78" i="1"/>
  <c r="V78" i="1"/>
  <c r="W78" i="1"/>
  <c r="X78" i="1"/>
  <c r="Y78" i="1"/>
  <c r="E79" i="1"/>
  <c r="F79" i="1"/>
  <c r="G79" i="1"/>
  <c r="I79" i="1"/>
  <c r="Q79" i="1"/>
  <c r="R79" i="1"/>
  <c r="S79" i="1"/>
  <c r="T79" i="1"/>
  <c r="T85" i="1"/>
  <c r="U79" i="1"/>
  <c r="V79" i="1"/>
  <c r="W79" i="1"/>
  <c r="Y79" i="1"/>
  <c r="G80" i="1"/>
  <c r="I80" i="1"/>
  <c r="L80" i="1"/>
  <c r="Q80" i="1"/>
  <c r="S80" i="1"/>
  <c r="T80" i="1"/>
  <c r="U80" i="1"/>
  <c r="V80" i="1"/>
  <c r="W80" i="1"/>
  <c r="Y80" i="1"/>
  <c r="E81" i="1"/>
  <c r="F81" i="1"/>
  <c r="G81" i="1"/>
  <c r="I81" i="1"/>
  <c r="O81" i="1"/>
  <c r="P81" i="1"/>
  <c r="Q81" i="1"/>
  <c r="S81" i="1"/>
  <c r="T81" i="1"/>
  <c r="U81" i="1"/>
  <c r="V81" i="1"/>
  <c r="W81" i="1"/>
  <c r="X81" i="1"/>
  <c r="Y81" i="1"/>
  <c r="E82" i="1"/>
  <c r="I82" i="1"/>
  <c r="J82" i="1"/>
  <c r="P82" i="1"/>
  <c r="Q82" i="1"/>
  <c r="R82" i="1"/>
  <c r="S82" i="1"/>
  <c r="T82" i="1"/>
  <c r="U82" i="1"/>
  <c r="V82" i="1"/>
  <c r="W82" i="1"/>
  <c r="X82" i="1"/>
  <c r="Y82" i="1"/>
  <c r="E83" i="1"/>
  <c r="F83" i="1"/>
  <c r="I83" i="1"/>
  <c r="L83" i="1"/>
  <c r="Q83" i="1"/>
  <c r="R83" i="1"/>
  <c r="S83" i="1"/>
  <c r="T83" i="1"/>
  <c r="U83" i="1"/>
  <c r="V83" i="1"/>
  <c r="W83" i="1"/>
  <c r="Y83" i="1"/>
  <c r="Q85" i="1"/>
  <c r="S85" i="1"/>
  <c r="U85" i="1"/>
  <c r="V85" i="1"/>
  <c r="W85" i="1"/>
  <c r="Y85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O79" i="1"/>
  <c r="O58" i="1"/>
  <c r="O82" i="1"/>
  <c r="O77" i="1"/>
  <c r="O85" i="1"/>
  <c r="O83" i="1"/>
  <c r="N79" i="1"/>
  <c r="N78" i="1"/>
  <c r="N77" i="1"/>
  <c r="N83" i="1"/>
  <c r="N82" i="1"/>
  <c r="N58" i="1"/>
  <c r="N80" i="1"/>
  <c r="M78" i="1"/>
  <c r="M83" i="1"/>
  <c r="M81" i="1"/>
  <c r="M82" i="1"/>
  <c r="M79" i="1"/>
  <c r="M58" i="1"/>
  <c r="M77" i="1"/>
  <c r="M85" i="1"/>
  <c r="L58" i="1"/>
  <c r="L79" i="1"/>
  <c r="L77" i="1"/>
  <c r="L82" i="1"/>
  <c r="K81" i="1"/>
  <c r="K80" i="1"/>
  <c r="K77" i="1"/>
  <c r="K85" i="1"/>
  <c r="K58" i="1"/>
  <c r="K79" i="1"/>
  <c r="K78" i="1"/>
  <c r="K82" i="1"/>
  <c r="J78" i="1"/>
  <c r="J83" i="1"/>
  <c r="J79" i="1"/>
  <c r="I78" i="1"/>
  <c r="I77" i="1"/>
  <c r="I85" i="1"/>
  <c r="H78" i="1"/>
  <c r="H77" i="1"/>
  <c r="H82" i="1"/>
  <c r="H81" i="1"/>
  <c r="G82" i="1"/>
  <c r="G77" i="1"/>
  <c r="G85" i="1"/>
  <c r="G83" i="1"/>
  <c r="F80" i="1"/>
  <c r="F85" i="1"/>
  <c r="F82" i="1"/>
  <c r="E80" i="1"/>
  <c r="E85" i="1"/>
  <c r="D77" i="1"/>
  <c r="D81" i="1"/>
  <c r="D82" i="1"/>
  <c r="D83" i="1"/>
  <c r="D80" i="1"/>
  <c r="D78" i="1"/>
  <c r="D58" i="1"/>
  <c r="R58" i="1"/>
  <c r="J58" i="1"/>
  <c r="Z83" i="1"/>
  <c r="X58" i="1"/>
  <c r="P58" i="1"/>
  <c r="H58" i="1"/>
  <c r="Z81" i="1"/>
  <c r="Z58" i="1"/>
  <c r="X83" i="1"/>
  <c r="X85" i="1"/>
  <c r="P83" i="1"/>
  <c r="H83" i="1"/>
  <c r="R80" i="1"/>
  <c r="J80" i="1"/>
  <c r="J85" i="1"/>
  <c r="X79" i="1"/>
  <c r="P79" i="1"/>
  <c r="P85" i="1"/>
  <c r="H79" i="1"/>
  <c r="Z80" i="1"/>
  <c r="Z79" i="1"/>
  <c r="R81" i="1"/>
  <c r="R85" i="1"/>
  <c r="J81" i="1"/>
  <c r="Z78" i="1"/>
  <c r="Z99" i="1"/>
  <c r="Z97" i="1"/>
  <c r="Z98" i="1"/>
  <c r="Z96" i="1"/>
  <c r="Y58" i="1"/>
  <c r="Y96" i="1"/>
  <c r="Y100" i="1"/>
  <c r="Y97" i="1"/>
  <c r="Y98" i="1"/>
  <c r="Y99" i="1"/>
  <c r="Y94" i="1"/>
  <c r="Z102" i="1"/>
  <c r="Z85" i="1"/>
  <c r="AA60" i="1"/>
  <c r="AA62" i="1"/>
  <c r="N85" i="1"/>
  <c r="L85" i="1"/>
  <c r="H85" i="1"/>
  <c r="D85" i="1"/>
  <c r="AA61" i="1"/>
  <c r="Y102" i="1"/>
</calcChain>
</file>

<file path=xl/sharedStrings.xml><?xml version="1.0" encoding="utf-8"?>
<sst xmlns="http://schemas.openxmlformats.org/spreadsheetml/2006/main" count="315" uniqueCount="73">
  <si>
    <t>'000 ha</t>
  </si>
  <si>
    <t>'000 t</t>
  </si>
  <si>
    <t>t/ha</t>
  </si>
  <si>
    <t>1999/2000</t>
  </si>
  <si>
    <t>1998/1999</t>
  </si>
  <si>
    <t>GARSOPPERVLAKTE IN DIE OVERBERG</t>
  </si>
  <si>
    <t>Jaar</t>
  </si>
  <si>
    <t>BNK</t>
  </si>
  <si>
    <t>SSK</t>
  </si>
  <si>
    <t>CRK</t>
  </si>
  <si>
    <t>Totaal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</si>
  <si>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</si>
  <si>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</si>
  <si>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</si>
  <si>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</si>
  <si>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</si>
  <si>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</si>
  <si>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</si>
  <si>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</si>
  <si>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</si>
  <si>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KwaZulu-Natal</t>
  </si>
  <si>
    <t xml:space="preserve"> Wes-Kaap/W. Cape</t>
  </si>
  <si>
    <t xml:space="preserve"> Noord-Kaap/N. Cape</t>
  </si>
  <si>
    <t xml:space="preserve"> Vrystaat/Free State</t>
  </si>
  <si>
    <t xml:space="preserve"> Oos-Kaap/E. Cape</t>
  </si>
  <si>
    <t xml:space="preserve"> Noordwes/North West</t>
  </si>
  <si>
    <t>STREKE/REGIONS</t>
  </si>
  <si>
    <t>TOTAAL/TOTAL</t>
  </si>
  <si>
    <t>Let wel:  Jare is produksiejare</t>
  </si>
  <si>
    <t>Note: Years are production years</t>
  </si>
  <si>
    <t>OPPERVLAKTE ONDER GARS IN DIE RSA</t>
  </si>
  <si>
    <t>AREA GROWN TO BARLEY IN RSA</t>
  </si>
  <si>
    <t>PRODUKSIE VAN GARS IN DIE RSA</t>
  </si>
  <si>
    <t>PRODUCTION OF BARLEY IN THE RSA</t>
  </si>
  <si>
    <t>OPBRENGS PER HEKTAAR GARS IN DIE RSA</t>
  </si>
  <si>
    <t>YIELD PER HECTARE BARLEY IN THE RSA</t>
  </si>
  <si>
    <t>2005/06</t>
  </si>
  <si>
    <t>2006/07</t>
  </si>
  <si>
    <t>2007/08</t>
  </si>
  <si>
    <t>2008/09</t>
  </si>
  <si>
    <t>Oppervlakte en produksie van gars / Area and production of barley</t>
  </si>
  <si>
    <t>2009/10</t>
  </si>
  <si>
    <t>2011/12</t>
  </si>
  <si>
    <t>2010/11</t>
  </si>
  <si>
    <t>2012/13</t>
  </si>
  <si>
    <t>2013/14</t>
  </si>
  <si>
    <t>2014/15</t>
  </si>
  <si>
    <t>Limpopo</t>
  </si>
  <si>
    <t>2015/16</t>
  </si>
  <si>
    <t>2016/17</t>
  </si>
  <si>
    <t>2017/18</t>
  </si>
  <si>
    <t>2018/19</t>
  </si>
  <si>
    <t>2019/20</t>
  </si>
  <si>
    <t>2020/21</t>
  </si>
  <si>
    <t>5yr avg</t>
  </si>
  <si>
    <t>10yr avg</t>
  </si>
  <si>
    <t>STREKE</t>
  </si>
  <si>
    <t>%</t>
  </si>
  <si>
    <t>TOTAAL</t>
  </si>
  <si>
    <t>PROVINSIE % AANDEEL IN GARS OPP</t>
  </si>
  <si>
    <t>PROVINCE % SHARE IN BARLEY OPP</t>
  </si>
  <si>
    <t>PROVINSIE % AANDEEL IN GARS PRODUCTION</t>
  </si>
  <si>
    <t>PROVINCE % SHARE IN BARLEY PRODUCTION</t>
  </si>
  <si>
    <t>2021/22</t>
  </si>
  <si>
    <t>2022/23</t>
  </si>
  <si>
    <t>record</t>
  </si>
  <si>
    <t>2023/24</t>
  </si>
  <si>
    <t>2024/25</t>
  </si>
  <si>
    <t>Intensies om te plant</t>
  </si>
  <si>
    <t>2025/26</t>
  </si>
  <si>
    <t>2026/27</t>
  </si>
  <si>
    <t>2024/25*</t>
  </si>
  <si>
    <t>Opgedateer/Updated: Januarie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</si>
</sst>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164" fontId="2" fillId="2" borderId="2" xfId="0" applyNumberFormat="1" applyFont="1" applyFill="1" applyBorder="1"/>
    <xf numFmtId="0" fontId="5" fillId="2" borderId="0" xfId="0" applyFont="1" applyFill="1"/>
    <xf numFmtId="164" fontId="0" fillId="2" borderId="0" xfId="0" applyNumberFormat="1" applyFill="1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4" fontId="0" fillId="2" borderId="0" xfId="0" applyNumberFormat="1" applyFill="1"/>
    <xf numFmtId="49" fontId="0" fillId="2" borderId="1" xfId="0" applyNumberFormat="1" applyFill="1" applyBorder="1"/>
    <xf numFmtId="49" fontId="2" fillId="2" borderId="5" xfId="0" quotePrefix="1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0" xfId="0" applyNumberFormat="1" applyFill="1"/>
    <xf numFmtId="0" fontId="2" fillId="2" borderId="2" xfId="0" applyFon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0" fillId="2" borderId="2" xfId="0" applyFill="1" applyBorder="1"/>
    <xf numFmtId="164" fontId="0" fillId="2" borderId="4" xfId="0" applyNumberFormat="1" applyFill="1" applyBorder="1"/>
    <xf numFmtId="2" fontId="0" fillId="2" borderId="4" xfId="0" applyNumberFormat="1" applyFill="1" applyBorder="1"/>
    <xf numFmtId="2" fontId="0" fillId="2" borderId="2" xfId="0" applyNumberFormat="1" applyFill="1" applyBorder="1"/>
    <xf numFmtId="1" fontId="0" fillId="2" borderId="2" xfId="0" applyNumberFormat="1" applyFill="1" applyBorder="1"/>
    <xf numFmtId="165" fontId="0" fillId="2" borderId="4" xfId="0" applyNumberFormat="1" applyFill="1" applyBorder="1"/>
    <xf numFmtId="165" fontId="2" fillId="2" borderId="4" xfId="0" applyNumberFormat="1" applyFont="1" applyFill="1" applyBorder="1"/>
    <xf numFmtId="0" fontId="0" fillId="2" borderId="3" xfId="0" applyFill="1" applyBorder="1"/>
    <xf numFmtId="165" fontId="0" fillId="2" borderId="6" xfId="0" applyNumberFormat="1" applyFill="1" applyBorder="1"/>
    <xf numFmtId="2" fontId="0" fillId="2" borderId="3" xfId="0" applyNumberFormat="1" applyFill="1" applyBorder="1"/>
    <xf numFmtId="165" fontId="0" fillId="2" borderId="0" xfId="0" applyNumberFormat="1" applyFill="1"/>
    <xf numFmtId="2" fontId="0" fillId="2" borderId="0" xfId="0" applyNumberFormat="1" applyFill="1"/>
    <xf numFmtId="10" fontId="0" fillId="2" borderId="0" xfId="1" applyNumberFormat="1" applyFont="1" applyFill="1"/>
    <xf numFmtId="165" fontId="2" fillId="2" borderId="5" xfId="0" quotePrefix="1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49" fontId="2" fillId="2" borderId="1" xfId="0" quotePrefix="1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/>
    <xf numFmtId="165" fontId="0" fillId="2" borderId="4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2" fontId="4" fillId="2" borderId="2" xfId="0" applyNumberFormat="1" applyFont="1" applyFill="1" applyBorder="1"/>
    <xf numFmtId="1" fontId="4" fillId="2" borderId="2" xfId="0" applyNumberFormat="1" applyFont="1" applyFill="1" applyBorder="1"/>
    <xf numFmtId="0" fontId="0" fillId="2" borderId="1" xfId="0" applyFill="1" applyBorder="1"/>
    <xf numFmtId="164" fontId="2" fillId="2" borderId="5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0" xfId="0" quotePrefix="1" applyNumberFormat="1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right"/>
    </xf>
    <xf numFmtId="0" fontId="0" fillId="2" borderId="12" xfId="0" applyFill="1" applyBorder="1"/>
    <xf numFmtId="2" fontId="0" fillId="2" borderId="4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2" fillId="2" borderId="2" xfId="0" applyNumberFormat="1" applyFont="1" applyFill="1" applyBorder="1"/>
    <xf numFmtId="2" fontId="2" fillId="2" borderId="12" xfId="0" applyNumberFormat="1" applyFont="1" applyFill="1" applyBorder="1"/>
    <xf numFmtId="164" fontId="0" fillId="2" borderId="6" xfId="0" applyNumberFormat="1" applyFill="1" applyBorder="1"/>
    <xf numFmtId="2" fontId="0" fillId="2" borderId="3" xfId="0" applyNumberFormat="1" applyFill="1" applyBorder="1" applyAlignment="1">
      <alignment horizontal="right"/>
    </xf>
    <xf numFmtId="0" fontId="0" fillId="2" borderId="11" xfId="0" applyFill="1" applyBorder="1"/>
    <xf numFmtId="0" fontId="4" fillId="2" borderId="0" xfId="0" applyFont="1" applyFill="1"/>
    <xf numFmtId="0" fontId="2" fillId="2" borderId="7" xfId="0" applyFont="1" applyFill="1" applyBorder="1"/>
    <xf numFmtId="164" fontId="2" fillId="2" borderId="8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2" borderId="1" xfId="0" quotePrefix="1" applyFill="1" applyBorder="1"/>
    <xf numFmtId="3" fontId="0" fillId="2" borderId="5" xfId="0" applyNumberFormat="1" applyFill="1" applyBorder="1"/>
    <xf numFmtId="0" fontId="0" fillId="2" borderId="2" xfId="0" quotePrefix="1" applyFill="1" applyBorder="1"/>
    <xf numFmtId="3" fontId="0" fillId="2" borderId="4" xfId="0" applyNumberFormat="1" applyFill="1" applyBorder="1"/>
    <xf numFmtId="3" fontId="0" fillId="2" borderId="6" xfId="0" applyNumberFormat="1" applyFill="1" applyBorder="1"/>
    <xf numFmtId="165" fontId="2" fillId="2" borderId="0" xfId="0" applyNumberFormat="1" applyFont="1" applyFill="1" applyProtection="1">
      <protection locked="0"/>
    </xf>
    <xf numFmtId="3" fontId="0" fillId="2" borderId="0" xfId="0" applyNumberFormat="1" applyFill="1"/>
    <xf numFmtId="165" fontId="0" fillId="2" borderId="10" xfId="0" applyNumberFormat="1" applyFill="1" applyBorder="1"/>
    <xf numFmtId="167" fontId="6" fillId="2" borderId="1" xfId="0" quotePrefix="1" applyNumberFormat="1" applyFon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/>
    <xf numFmtId="165" fontId="0" fillId="2" borderId="2" xfId="0" applyNumberFormat="1" applyFill="1" applyBorder="1"/>
    <xf numFmtId="165" fontId="0" fillId="2" borderId="1" xfId="0" applyNumberFormat="1" applyFill="1" applyBorder="1"/>
    <xf numFmtId="165" fontId="0" fillId="2" borderId="12" xfId="0" applyNumberFormat="1" applyFill="1" applyBorder="1" applyProtection="1">
      <protection locked="0"/>
    </xf>
    <xf numFmtId="166" fontId="7" fillId="2" borderId="2" xfId="1" applyNumberFormat="1" applyFont="1" applyFill="1" applyBorder="1"/>
    <xf numFmtId="165" fontId="2" fillId="2" borderId="12" xfId="0" applyNumberFormat="1" applyFont="1" applyFill="1" applyBorder="1" applyProtection="1">
      <protection locked="0"/>
    </xf>
    <xf numFmtId="9" fontId="2" fillId="2" borderId="2" xfId="0" applyNumberFormat="1" applyFont="1" applyFill="1" applyBorder="1"/>
    <xf numFmtId="165" fontId="2" fillId="2" borderId="2" xfId="0" applyNumberFormat="1" applyFont="1" applyFill="1" applyBorder="1"/>
    <xf numFmtId="165" fontId="2" fillId="2" borderId="0" xfId="0" applyNumberFormat="1" applyFont="1" applyFill="1"/>
    <xf numFmtId="165" fontId="0" fillId="2" borderId="11" xfId="0" applyNumberFormat="1" applyFill="1" applyBorder="1"/>
    <xf numFmtId="165" fontId="0" fillId="2" borderId="3" xfId="0" applyNumberFormat="1" applyFill="1" applyBorder="1"/>
    <xf numFmtId="0" fontId="6" fillId="2" borderId="0" xfId="0" applyFont="1" applyFill="1"/>
    <xf numFmtId="49" fontId="2" fillId="3" borderId="1" xfId="0" quotePrefix="1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right"/>
    </xf>
    <xf numFmtId="0" fontId="0" fillId="3" borderId="2" xfId="0" applyFill="1" applyBorder="1"/>
    <xf numFmtId="2" fontId="0" fillId="3" borderId="2" xfId="0" applyNumberFormat="1" applyFill="1" applyBorder="1"/>
    <xf numFmtId="0" fontId="0" fillId="3" borderId="3" xfId="0" applyFill="1" applyBorder="1"/>
    <xf numFmtId="165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2" fontId="2" fillId="3" borderId="2" xfId="0" applyNumberFormat="1" applyFont="1" applyFill="1" applyBorder="1"/>
    <xf numFmtId="165" fontId="0" fillId="3" borderId="6" xfId="0" applyNumberFormat="1" applyFill="1" applyBorder="1" applyAlignment="1" applyProtection="1">
      <alignment horizontal="center"/>
      <protection locked="0"/>
    </xf>
    <xf numFmtId="165" fontId="0" fillId="3" borderId="1" xfId="0" applyNumberFormat="1" applyFill="1" applyBorder="1"/>
    <xf numFmtId="165" fontId="0" fillId="3" borderId="2" xfId="0" applyNumberFormat="1" applyFill="1" applyBorder="1"/>
    <xf numFmtId="165" fontId="2" fillId="3" borderId="2" xfId="0" applyNumberFormat="1" applyFont="1" applyFill="1" applyBorder="1"/>
    <xf numFmtId="165" fontId="0" fillId="3" borderId="3" xfId="0" applyNumberFormat="1" applyFill="1" applyBorder="1"/>
    <xf numFmtId="10" fontId="2" fillId="2" borderId="0" xfId="1" applyNumberFormat="1" applyFont="1" applyFill="1"/>
    <xf numFmtId="49" fontId="2" fillId="4" borderId="1" xfId="0" quotePrefix="1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right"/>
    </xf>
    <xf numFmtId="0" fontId="0" fillId="4" borderId="2" xfId="0" applyFill="1" applyBorder="1"/>
    <xf numFmtId="2" fontId="0" fillId="4" borderId="2" xfId="0" applyNumberFormat="1" applyFill="1" applyBorder="1"/>
    <xf numFmtId="0" fontId="0" fillId="4" borderId="3" xfId="0" applyFill="1" applyBorder="1"/>
    <xf numFmtId="165" fontId="0" fillId="4" borderId="2" xfId="0" applyNumberForma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2" fillId="4" borderId="2" xfId="0" applyNumberFormat="1" applyFont="1" applyFill="1" applyBorder="1"/>
    <xf numFmtId="165" fontId="0" fillId="4" borderId="6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/>
    <xf numFmtId="165" fontId="0" fillId="4" borderId="2" xfId="0" applyNumberFormat="1" applyFill="1" applyBorder="1"/>
    <xf numFmtId="165" fontId="2" fillId="4" borderId="2" xfId="0" applyNumberFormat="1" applyFont="1" applyFill="1" applyBorder="1"/>
    <xf numFmtId="165" fontId="0" fillId="4" borderId="3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MALTING BARLEY AREA PLANTED, PRODUCTION AND YIELD</a:t>
            </a:r>
          </a:p>
          <a:p>
            <a:pPr algn="ctr"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MOUTGARS OPPERVLAKTE GEPLANT, PRODUKSIE EN 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56716155438671"/>
          <c:y val="0.12068963519587869"/>
          <c:w val="0.82960159376725473"/>
          <c:h val="0.65360501567398122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AE9344"/>
            </a:solidFill>
          </c:spPr>
          <c:invertIfNegative val="0"/>
          <c:trendline>
            <c:spPr>
              <a:ln w="50800">
                <a:solidFill>
                  <a:schemeClr val="bg2">
                    <a:lumMod val="90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strRef>
              <c:f>'Data-Barley'!$D$11:$AB$11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'Data-Barley'!$D$22:$AB$22</c:f>
              <c:numCache>
                <c:formatCode>0.0</c:formatCode>
                <c:ptCount val="10"/>
                <c:pt idx="0">
                  <c:v>93.73</c:v>
                </c:pt>
                <c:pt idx="1">
                  <c:v>88.695000000000007</c:v>
                </c:pt>
                <c:pt idx="2">
                  <c:v>91.33</c:v>
                </c:pt>
                <c:pt idx="3">
                  <c:v>119</c:v>
                </c:pt>
                <c:pt idx="4">
                  <c:v>131.96</c:v>
                </c:pt>
                <c:pt idx="5">
                  <c:v>141.5</c:v>
                </c:pt>
                <c:pt idx="6">
                  <c:v>94.65</c:v>
                </c:pt>
                <c:pt idx="7">
                  <c:v>101</c:v>
                </c:pt>
                <c:pt idx="8">
                  <c:v>107.6</c:v>
                </c:pt>
                <c:pt idx="9" formatCode="General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0-4B8A-A5AB-CF0E6BED2A56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3B6367"/>
            </a:solidFill>
          </c:spPr>
          <c:invertIfNegative val="0"/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'Data-Barley'!$D$11:$AB$11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'Data-Barley'!$D$40:$AB$40</c:f>
              <c:numCache>
                <c:formatCode>0.000</c:formatCode>
                <c:ptCount val="10"/>
                <c:pt idx="0">
                  <c:v>332</c:v>
                </c:pt>
                <c:pt idx="1">
                  <c:v>355</c:v>
                </c:pt>
                <c:pt idx="2">
                  <c:v>306.76400000000001</c:v>
                </c:pt>
                <c:pt idx="3">
                  <c:v>421.5</c:v>
                </c:pt>
                <c:pt idx="4">
                  <c:v>345</c:v>
                </c:pt>
                <c:pt idx="5">
                  <c:v>586.68000000000006</c:v>
                </c:pt>
                <c:pt idx="6">
                  <c:v>333.04</c:v>
                </c:pt>
                <c:pt idx="7">
                  <c:v>308.67499999999995</c:v>
                </c:pt>
                <c:pt idx="8">
                  <c:v>377</c:v>
                </c:pt>
                <c:pt idx="9" formatCode="General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0-4B8A-A5AB-CF0E6BED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81600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AE9344"/>
              </a:solidFill>
            </a:ln>
          </c:spPr>
          <c:marker>
            <c:symbol val="none"/>
          </c:marker>
          <c:trendline>
            <c:spPr>
              <a:ln w="9525" cap="flat" cmpd="sng" algn="ctr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strRef>
              <c:f>'Data-Barley'!$D$11:$AB$11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'Data-Barley'!$D$58:$AB$58</c:f>
              <c:numCache>
                <c:formatCode>0.00</c:formatCode>
                <c:ptCount val="10"/>
                <c:pt idx="0">
                  <c:v>3.5420889789821826</c:v>
                </c:pt>
                <c:pt idx="1">
                  <c:v>4.0024804103951741</c:v>
                </c:pt>
                <c:pt idx="2">
                  <c:v>3.3588525128654334</c:v>
                </c:pt>
                <c:pt idx="3">
                  <c:v>3.5420168067226889</c:v>
                </c:pt>
                <c:pt idx="4">
                  <c:v>2.6144286147317368</c:v>
                </c:pt>
                <c:pt idx="5">
                  <c:v>4.1461484098939936</c:v>
                </c:pt>
                <c:pt idx="6">
                  <c:v>3.51864764923402</c:v>
                </c:pt>
                <c:pt idx="7">
                  <c:v>3.0561881188118809</c:v>
                </c:pt>
                <c:pt idx="8">
                  <c:v>3.5037174721189595</c:v>
                </c:pt>
                <c:pt idx="9">
                  <c:v>3.7140019860973186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C0-4B8A-A5AB-CF0E6BED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18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/ Produksiejare</a:t>
                </a:r>
              </a:p>
            </c:rich>
          </c:tx>
          <c:layout>
            <c:manualLayout>
              <c:xMode val="edge"/>
              <c:yMode val="edge"/>
              <c:x val="0.40227971503562054"/>
              <c:y val="0.896591072803596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or ton</a:t>
                </a:r>
              </a:p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8.8018494091116305E-3"/>
              <c:y val="0.358231285758049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4181600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/>
                  <a:t>t/ha</a:t>
                </a:r>
              </a:p>
            </c:rich>
          </c:tx>
          <c:layout>
            <c:manualLayout>
              <c:xMode val="edge"/>
              <c:yMode val="edge"/>
              <c:x val="0.96966925896852829"/>
              <c:y val="0.4222037308427928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7.3952626425293957E-3"/>
          <c:y val="0.93064308601803325"/>
          <c:w val="0.98438781483249838"/>
          <c:h val="6.052957102759626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MALTING BARLEY:  AREA PLANTED, PRODUCTION &amp; YIELD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978021978022"/>
          <c:y val="0.19122257053291536"/>
          <c:w val="0.8098901098901099"/>
          <c:h val="0.64420062695924762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3B6367"/>
            </a:solidFill>
          </c:spPr>
          <c:invertIfNegative val="0"/>
          <c:trendline>
            <c:spPr>
              <a:ln w="50800"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  <c:trendlineType val="exp"/>
            <c:dispRSqr val="0"/>
            <c:dispEq val="0"/>
          </c:trendline>
          <c:cat>
            <c:strRef>
              <c:f>'Data-Barley'!$B$11:$AB$11</c:f>
              <c:strCache>
                <c:ptCount val="12"/>
                <c:pt idx="0">
                  <c:v>1998/1999</c:v>
                </c:pt>
                <c:pt idx="1">
                  <c:v>1999/2000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'Data-Barley'!$B$22:$AB$22</c:f>
              <c:numCache>
                <c:formatCode>0.0</c:formatCode>
                <c:ptCount val="12"/>
                <c:pt idx="0">
                  <c:v>112</c:v>
                </c:pt>
                <c:pt idx="1">
                  <c:v>101.7</c:v>
                </c:pt>
                <c:pt idx="2">
                  <c:v>93.73</c:v>
                </c:pt>
                <c:pt idx="3">
                  <c:v>88.695000000000007</c:v>
                </c:pt>
                <c:pt idx="4">
                  <c:v>91.33</c:v>
                </c:pt>
                <c:pt idx="5">
                  <c:v>119</c:v>
                </c:pt>
                <c:pt idx="6">
                  <c:v>131.96</c:v>
                </c:pt>
                <c:pt idx="7">
                  <c:v>141.5</c:v>
                </c:pt>
                <c:pt idx="8">
                  <c:v>94.65</c:v>
                </c:pt>
                <c:pt idx="9">
                  <c:v>101</c:v>
                </c:pt>
                <c:pt idx="10">
                  <c:v>107.6</c:v>
                </c:pt>
                <c:pt idx="11" formatCode="General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D-4A45-A9F0-05156877C721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AE9344"/>
            </a:solidFill>
          </c:spPr>
          <c:invertIfNegative val="0"/>
          <c:trendline>
            <c:spPr>
              <a:ln w="50800">
                <a:solidFill>
                  <a:srgbClr val="3B6367"/>
                </a:solidFill>
              </a:ln>
            </c:spPr>
            <c:trendlineType val="exp"/>
            <c:dispRSqr val="0"/>
            <c:dispEq val="0"/>
          </c:trendline>
          <c:cat>
            <c:strRef>
              <c:f>'Data-Barley'!$B$11:$AB$11</c:f>
              <c:strCache>
                <c:ptCount val="12"/>
                <c:pt idx="0">
                  <c:v>1998/1999</c:v>
                </c:pt>
                <c:pt idx="1">
                  <c:v>1999/2000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2024/25*</c:v>
                </c:pt>
              </c:strCache>
            </c:strRef>
          </c:cat>
          <c:val>
            <c:numRef>
              <c:f>'Data-Barley'!$B$40:$AB$40</c:f>
              <c:numCache>
                <c:formatCode>0.000</c:formatCode>
                <c:ptCount val="12"/>
                <c:pt idx="0">
                  <c:v>215.1</c:v>
                </c:pt>
                <c:pt idx="1">
                  <c:v>90.8</c:v>
                </c:pt>
                <c:pt idx="2">
                  <c:v>332</c:v>
                </c:pt>
                <c:pt idx="3">
                  <c:v>355</c:v>
                </c:pt>
                <c:pt idx="4">
                  <c:v>306.76400000000001</c:v>
                </c:pt>
                <c:pt idx="5">
                  <c:v>421.5</c:v>
                </c:pt>
                <c:pt idx="6">
                  <c:v>345</c:v>
                </c:pt>
                <c:pt idx="7">
                  <c:v>586.68000000000006</c:v>
                </c:pt>
                <c:pt idx="8">
                  <c:v>333.04</c:v>
                </c:pt>
                <c:pt idx="9">
                  <c:v>308.67499999999995</c:v>
                </c:pt>
                <c:pt idx="10">
                  <c:v>377</c:v>
                </c:pt>
                <c:pt idx="11" formatCode="General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D-4A45-A9F0-05156877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78976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 w="50800">
              <a:solidFill>
                <a:srgbClr val="58595B"/>
              </a:solidFill>
            </a:ln>
          </c:spPr>
          <c:marker>
            <c:symbol val="square"/>
            <c:size val="9"/>
            <c:spPr>
              <a:solidFill>
                <a:srgbClr val="58595B"/>
              </a:solidFill>
              <a:ln w="50800">
                <a:solidFill>
                  <a:srgbClr val="58595B"/>
                </a:solidFill>
              </a:ln>
            </c:spPr>
          </c:marker>
          <c:trendline>
            <c:spPr>
              <a:ln w="508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trendlineType val="exp"/>
            <c:dispRSqr val="0"/>
            <c:dispEq val="0"/>
          </c:trendline>
          <c:val>
            <c:numRef>
              <c:f>'Data-Barley'!$B$58:$AB$58</c:f>
              <c:numCache>
                <c:formatCode>0.00</c:formatCode>
                <c:ptCount val="12"/>
                <c:pt idx="0">
                  <c:v>1.9205357142857142</c:v>
                </c:pt>
                <c:pt idx="1">
                  <c:v>0.89282202556538837</c:v>
                </c:pt>
                <c:pt idx="2">
                  <c:v>3.5420889789821826</c:v>
                </c:pt>
                <c:pt idx="3">
                  <c:v>4.0024804103951741</c:v>
                </c:pt>
                <c:pt idx="4">
                  <c:v>3.3588525128654334</c:v>
                </c:pt>
                <c:pt idx="5">
                  <c:v>3.5420168067226889</c:v>
                </c:pt>
                <c:pt idx="6">
                  <c:v>2.6144286147317368</c:v>
                </c:pt>
                <c:pt idx="7">
                  <c:v>4.1461484098939936</c:v>
                </c:pt>
                <c:pt idx="8">
                  <c:v>3.51864764923402</c:v>
                </c:pt>
                <c:pt idx="9">
                  <c:v>3.0561881188118809</c:v>
                </c:pt>
                <c:pt idx="10">
                  <c:v>3.5037174721189595</c:v>
                </c:pt>
                <c:pt idx="11">
                  <c:v>3.7140019860973186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6D-4A45-A9F0-05156877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17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</a:t>
                </a:r>
              </a:p>
            </c:rich>
          </c:tx>
          <c:layout>
            <c:manualLayout>
              <c:xMode val="edge"/>
              <c:yMode val="edge"/>
              <c:x val="0.43748301246516846"/>
              <c:y val="0.949356086009753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THOUSAND HA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4178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257193570228183"/>
          <c:y val="5.9268569346812718E-2"/>
          <c:w val="0.77814298392557046"/>
          <c:h val="6.80959123011831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MALTING BARLEY AREA PLANTED, PRODUCTION AND YIELD</a:t>
            </a:r>
          </a:p>
        </c:rich>
      </c:tx>
      <c:layout>
        <c:manualLayout>
          <c:xMode val="edge"/>
          <c:yMode val="edge"/>
          <c:x val="0.25540715007829196"/>
          <c:y val="3.84171008159932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9611575634949E-2"/>
          <c:y val="0.12068955909809448"/>
          <c:w val="0.82960159376725473"/>
          <c:h val="0.65360501567398122"/>
        </c:manualLayout>
      </c:layout>
      <c:barChart>
        <c:barDir val="col"/>
        <c:grouping val="clustered"/>
        <c:varyColors val="0"/>
        <c:ser>
          <c:idx val="0"/>
          <c:order val="0"/>
          <c:tx>
            <c:v>Area</c:v>
          </c:tx>
          <c:spPr>
            <a:solidFill>
              <a:srgbClr val="3B6367"/>
            </a:solidFill>
          </c:spPr>
          <c:invertIfNegative val="0"/>
          <c:trendline>
            <c:spPr>
              <a:ln w="50800"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'Data-Barley'!$D$11:$AB$11</c15:sqref>
                  </c15:fullRef>
                </c:ext>
              </c:extLst>
              <c:f>'Data-Barley'!$Q$11:$AB$11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'Data-Barley'!$D$22:$AB$22</c15:sqref>
                  </c15:fullRef>
                </c:ext>
              </c:extLst>
              <c:f>'Data-Barley'!$Q$22:$AB$22</c:f>
              <c:numCache>
                <c:formatCode>0.0</c:formatCode>
                <c:ptCount val="10"/>
                <c:pt idx="0">
                  <c:v>93.73</c:v>
                </c:pt>
                <c:pt idx="1">
                  <c:v>88.695000000000007</c:v>
                </c:pt>
                <c:pt idx="2">
                  <c:v>91.33</c:v>
                </c:pt>
                <c:pt idx="3">
                  <c:v>119</c:v>
                </c:pt>
                <c:pt idx="4">
                  <c:v>131.96</c:v>
                </c:pt>
                <c:pt idx="5">
                  <c:v>141.5</c:v>
                </c:pt>
                <c:pt idx="6">
                  <c:v>94.65</c:v>
                </c:pt>
                <c:pt idx="7">
                  <c:v>101</c:v>
                </c:pt>
                <c:pt idx="8">
                  <c:v>107.6</c:v>
                </c:pt>
                <c:pt idx="9" formatCode="General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C-4FEE-A1F8-0A2D14993617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58595B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'Data-Barley'!$D$11:$AB$11</c15:sqref>
                  </c15:fullRef>
                </c:ext>
              </c:extLst>
              <c:f>'Data-Barley'!$Q$11:$AB$11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'Data-Barley'!$D$40:$AB$40</c15:sqref>
                  </c15:fullRef>
                </c:ext>
              </c:extLst>
              <c:f>'Data-Barley'!$Q$40:$AB$40</c:f>
              <c:numCache>
                <c:formatCode>0.000</c:formatCode>
                <c:ptCount val="10"/>
                <c:pt idx="0">
                  <c:v>332</c:v>
                </c:pt>
                <c:pt idx="1">
                  <c:v>355</c:v>
                </c:pt>
                <c:pt idx="2">
                  <c:v>306.76400000000001</c:v>
                </c:pt>
                <c:pt idx="3">
                  <c:v>421.5</c:v>
                </c:pt>
                <c:pt idx="4">
                  <c:v>345</c:v>
                </c:pt>
                <c:pt idx="5">
                  <c:v>586.68000000000006</c:v>
                </c:pt>
                <c:pt idx="6">
                  <c:v>333.04</c:v>
                </c:pt>
                <c:pt idx="7">
                  <c:v>308.67499999999995</c:v>
                </c:pt>
                <c:pt idx="8">
                  <c:v>377</c:v>
                </c:pt>
                <c:pt idx="9" formatCode="General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C-4FEE-A1F8-0A2D1499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81600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53975">
                <a:solidFill>
                  <a:srgbClr val="AE9344"/>
                </a:solidFill>
              </a:ln>
            </c:spPr>
            <c:trendlineType val="linear"/>
            <c:dispRSqr val="0"/>
            <c:dispEq val="0"/>
          </c:trendline>
          <c:cat>
            <c:strLit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'Data-Barley'!$D$58:$AB$58</c15:sqref>
                  </c15:fullRef>
                </c:ext>
              </c:extLst>
              <c:f>'Data-Barley'!$Q$58:$AB$58</c:f>
              <c:numCache>
                <c:formatCode>0.00</c:formatCode>
                <c:ptCount val="10"/>
                <c:pt idx="0">
                  <c:v>3.5420889789821826</c:v>
                </c:pt>
                <c:pt idx="1">
                  <c:v>4.0024804103951741</c:v>
                </c:pt>
                <c:pt idx="2">
                  <c:v>3.3588525128654334</c:v>
                </c:pt>
                <c:pt idx="3">
                  <c:v>3.5420168067226889</c:v>
                </c:pt>
                <c:pt idx="4">
                  <c:v>2.6144286147317368</c:v>
                </c:pt>
                <c:pt idx="5">
                  <c:v>4.1461484098939936</c:v>
                </c:pt>
                <c:pt idx="6">
                  <c:v>3.51864764923402</c:v>
                </c:pt>
                <c:pt idx="7">
                  <c:v>3.0561881188118809</c:v>
                </c:pt>
                <c:pt idx="8">
                  <c:v>3.5037174721189595</c:v>
                </c:pt>
                <c:pt idx="9">
                  <c:v>3.7140019860973186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BC-4FEE-A1F8-0A2D1499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18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Years </a:t>
                </a:r>
              </a:p>
            </c:rich>
          </c:tx>
          <c:layout>
            <c:manualLayout>
              <c:xMode val="edge"/>
              <c:yMode val="edge"/>
              <c:x val="0.40227971503562054"/>
              <c:y val="0.896591072803596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or ton</a:t>
                </a:r>
              </a:p>
            </c:rich>
          </c:tx>
          <c:layout>
            <c:manualLayout>
              <c:xMode val="edge"/>
              <c:yMode val="edge"/>
              <c:x val="2.2009342808409799E-2"/>
              <c:y val="0.3582312658522283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4181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/>
                  <a:t>t/ha</a:t>
                </a:r>
              </a:p>
            </c:rich>
          </c:tx>
          <c:layout>
            <c:manualLayout>
              <c:xMode val="edge"/>
              <c:yMode val="edge"/>
              <c:x val="0.96966925896852829"/>
              <c:y val="0.4222037308427928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4.9952953169366404E-2"/>
          <c:y val="0.93670890106553717"/>
          <c:w val="0.88899998532494784"/>
          <c:h val="4.6375952327769025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58DE8-C6A8-7AFA-157D-A159327207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93ED69-C0C3-8957-5018-315E00153B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828800" y="33528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62886-8EBF-491A-8DD4-8C84E5E399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103"/>
  <sheetViews>
    <sheetView tabSelected="1" zoomScale="90" zoomScaleNormal="90" workbookViewId="0">
      <pane xSplit="1" ySplit="12" topLeftCell="O56" activePane="bottomRight" state="frozen"/>
      <selection pane="topRight" activeCell="B1" sqref="B1"/>
      <selection pane="bottomLeft" activeCell="A14" sqref="A14"/>
      <selection pane="bottomRight" activeCell="D1" sqref="D1:R1048576"/>
    </sheetView>
  </sheetViews>
  <sheetFormatPr defaultRowHeight="13.2" x14ac:dyDescent="0.25"/>
  <cols>
    <col min="1" max="1" width="43.109375" style="1" customWidth="1"/>
    <col min="2" max="3" width="10.77734375" style="4" customWidth="1"/>
    <col min="4" max="18" width="10.77734375" style="1" hidden="1" customWidth="1"/>
    <col min="19" max="28" width="10.77734375" style="1" customWidth="1"/>
    <col min="29" max="30" width="10.77734375" style="1" hidden="1" customWidth="1"/>
    <col min="31" max="99" width="10.77734375" style="1" customWidth="1"/>
    <col min="100" max="16384" width="8.88671875" style="1"/>
  </cols>
  <sheetData>
    <row r="1" spans="1:54" ht="15.6" x14ac:dyDescent="0.3">
      <c r="A1" s="3" t="s">
        <v>40</v>
      </c>
    </row>
    <row r="3" spans="1:54" x14ac:dyDescent="0.25">
      <c r="A3" s="1" t="s">
        <v>28</v>
      </c>
    </row>
    <row r="4" spans="1:54" x14ac:dyDescent="0.25">
      <c r="A4" s="1" t="s">
        <v>29</v>
      </c>
    </row>
    <row r="6" spans="1:54" x14ac:dyDescent="0.25">
      <c r="A6" s="5" t="s">
        <v>72</v>
      </c>
    </row>
    <row r="8" spans="1:54" x14ac:dyDescent="0.25">
      <c r="A8" s="6" t="s">
        <v>30</v>
      </c>
    </row>
    <row r="9" spans="1:54" x14ac:dyDescent="0.25">
      <c r="A9" s="6" t="s">
        <v>31</v>
      </c>
      <c r="B9" s="7"/>
      <c r="AC9" s="1" t="s">
        <v>68</v>
      </c>
      <c r="AD9" s="1" t="s">
        <v>68</v>
      </c>
    </row>
    <row r="10" spans="1:54" hidden="1" x14ac:dyDescent="0.25">
      <c r="B10" s="8">
        <v>35796</v>
      </c>
      <c r="C10" s="8">
        <v>36161</v>
      </c>
      <c r="D10" s="8">
        <v>36526</v>
      </c>
      <c r="E10" s="8">
        <v>36892</v>
      </c>
      <c r="F10" s="8">
        <v>37257</v>
      </c>
      <c r="G10" s="8">
        <v>37622</v>
      </c>
      <c r="H10" s="8">
        <v>37987</v>
      </c>
      <c r="I10" s="8">
        <v>38353</v>
      </c>
      <c r="J10" s="8">
        <v>38718</v>
      </c>
      <c r="K10" s="8">
        <v>39083</v>
      </c>
      <c r="L10" s="8">
        <v>39448</v>
      </c>
      <c r="M10" s="8">
        <v>39814</v>
      </c>
      <c r="N10" s="8">
        <v>40179</v>
      </c>
      <c r="O10" s="8">
        <v>40544</v>
      </c>
      <c r="P10" s="8">
        <v>40909</v>
      </c>
      <c r="Q10" s="8">
        <v>41275</v>
      </c>
      <c r="R10" s="8">
        <v>41640</v>
      </c>
      <c r="S10" s="8">
        <v>42005</v>
      </c>
      <c r="T10" s="8">
        <v>42370</v>
      </c>
      <c r="U10" s="8">
        <v>42736</v>
      </c>
      <c r="V10" s="8">
        <v>43101</v>
      </c>
      <c r="W10" s="8">
        <v>43466</v>
      </c>
      <c r="X10" s="8">
        <v>43831</v>
      </c>
      <c r="Y10" s="8">
        <v>44197</v>
      </c>
      <c r="Z10" s="8">
        <v>44562</v>
      </c>
      <c r="AA10" s="8">
        <v>44927</v>
      </c>
      <c r="AB10" s="8">
        <v>45292</v>
      </c>
      <c r="AC10" s="8">
        <v>45293</v>
      </c>
      <c r="AD10" s="8">
        <v>45294</v>
      </c>
      <c r="AE10" s="8">
        <v>46388</v>
      </c>
      <c r="AF10" s="8">
        <v>46753</v>
      </c>
      <c r="AG10" s="8">
        <v>47119</v>
      </c>
      <c r="AH10" s="8">
        <v>47484</v>
      </c>
      <c r="AI10" s="8">
        <v>47849</v>
      </c>
      <c r="AJ10" s="8">
        <v>48214</v>
      </c>
      <c r="AK10" s="8">
        <v>48580</v>
      </c>
      <c r="AL10" s="8">
        <v>48945</v>
      </c>
      <c r="AM10" s="8">
        <v>49310</v>
      </c>
      <c r="AN10" s="8">
        <v>49675</v>
      </c>
      <c r="AO10" s="8">
        <v>50041</v>
      </c>
      <c r="AP10" s="8">
        <v>50406</v>
      </c>
      <c r="AQ10" s="8">
        <v>50771</v>
      </c>
      <c r="AR10" s="8">
        <v>51136</v>
      </c>
      <c r="AS10" s="8">
        <v>51502</v>
      </c>
      <c r="AT10" s="8">
        <v>51867</v>
      </c>
      <c r="AU10" s="8">
        <v>52232</v>
      </c>
      <c r="AV10" s="8">
        <v>52597</v>
      </c>
      <c r="AW10" s="8">
        <v>52963</v>
      </c>
      <c r="AX10" s="8">
        <v>53328</v>
      </c>
      <c r="AY10" s="8">
        <v>53693</v>
      </c>
      <c r="AZ10" s="8">
        <v>54058</v>
      </c>
      <c r="BA10" s="8">
        <v>54424</v>
      </c>
      <c r="BB10" s="8">
        <v>54789</v>
      </c>
    </row>
    <row r="11" spans="1:54" s="14" customFormat="1" x14ac:dyDescent="0.25">
      <c r="A11" s="9"/>
      <c r="B11" s="10" t="s">
        <v>4</v>
      </c>
      <c r="C11" s="10" t="s">
        <v>3</v>
      </c>
      <c r="D11" s="11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  <c r="I11" s="12" t="s">
        <v>36</v>
      </c>
      <c r="J11" s="13" t="s">
        <v>37</v>
      </c>
      <c r="K11" s="13" t="s">
        <v>38</v>
      </c>
      <c r="L11" s="13" t="s">
        <v>39</v>
      </c>
      <c r="M11" s="13" t="s">
        <v>41</v>
      </c>
      <c r="N11" s="13" t="s">
        <v>43</v>
      </c>
      <c r="O11" s="13" t="s">
        <v>42</v>
      </c>
      <c r="P11" s="13" t="s">
        <v>44</v>
      </c>
      <c r="Q11" s="13" t="s">
        <v>45</v>
      </c>
      <c r="R11" s="13" t="s">
        <v>46</v>
      </c>
      <c r="S11" s="13" t="s">
        <v>48</v>
      </c>
      <c r="T11" s="13" t="s">
        <v>49</v>
      </c>
      <c r="U11" s="13" t="s">
        <v>50</v>
      </c>
      <c r="V11" s="13" t="s">
        <v>51</v>
      </c>
      <c r="W11" s="13" t="s">
        <v>52</v>
      </c>
      <c r="X11" s="13" t="s">
        <v>53</v>
      </c>
      <c r="Y11" s="13" t="s">
        <v>63</v>
      </c>
      <c r="Z11" s="12" t="s">
        <v>64</v>
      </c>
      <c r="AA11" s="12" t="s">
        <v>66</v>
      </c>
      <c r="AB11" s="96" t="s">
        <v>71</v>
      </c>
      <c r="AC11" s="82" t="s">
        <v>69</v>
      </c>
      <c r="AD11" s="82" t="s">
        <v>70</v>
      </c>
    </row>
    <row r="12" spans="1:54" x14ac:dyDescent="0.25">
      <c r="A12" s="15" t="s">
        <v>26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7" t="s">
        <v>0</v>
      </c>
      <c r="J12" s="17" t="s">
        <v>0</v>
      </c>
      <c r="K12" s="17" t="s">
        <v>0</v>
      </c>
      <c r="L12" s="17" t="s">
        <v>0</v>
      </c>
      <c r="M12" s="17" t="s">
        <v>0</v>
      </c>
      <c r="N12" s="17" t="s">
        <v>0</v>
      </c>
      <c r="O12" s="17" t="s">
        <v>0</v>
      </c>
      <c r="P12" s="17" t="s">
        <v>0</v>
      </c>
      <c r="Q12" s="17" t="s">
        <v>0</v>
      </c>
      <c r="R12" s="17" t="s">
        <v>0</v>
      </c>
      <c r="S12" s="17" t="s">
        <v>0</v>
      </c>
      <c r="T12" s="17" t="s">
        <v>0</v>
      </c>
      <c r="U12" s="17" t="s">
        <v>0</v>
      </c>
      <c r="V12" s="17" t="s">
        <v>0</v>
      </c>
      <c r="W12" s="17" t="s">
        <v>0</v>
      </c>
      <c r="X12" s="17" t="s">
        <v>0</v>
      </c>
      <c r="Y12" s="17" t="s">
        <v>0</v>
      </c>
      <c r="Z12" s="17" t="s">
        <v>0</v>
      </c>
      <c r="AA12" s="17" t="s">
        <v>0</v>
      </c>
      <c r="AB12" s="97" t="s">
        <v>0</v>
      </c>
      <c r="AC12" s="83" t="s">
        <v>0</v>
      </c>
      <c r="AD12" s="83" t="s">
        <v>0</v>
      </c>
    </row>
    <row r="13" spans="1:54" x14ac:dyDescent="0.25">
      <c r="A13" s="18"/>
      <c r="B13" s="19"/>
      <c r="C13" s="19"/>
      <c r="D13" s="19"/>
      <c r="E13" s="19"/>
      <c r="F13" s="19"/>
      <c r="G13" s="19"/>
      <c r="H13" s="19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98"/>
      <c r="AC13" s="84"/>
      <c r="AD13" s="84"/>
    </row>
    <row r="14" spans="1:54" x14ac:dyDescent="0.25">
      <c r="A14" s="18" t="s">
        <v>21</v>
      </c>
      <c r="B14" s="20">
        <v>109.97499999999999</v>
      </c>
      <c r="C14" s="20">
        <v>100</v>
      </c>
      <c r="D14" s="20">
        <v>75</v>
      </c>
      <c r="E14" s="20">
        <v>70</v>
      </c>
      <c r="F14" s="20">
        <v>67</v>
      </c>
      <c r="G14" s="20">
        <v>70</v>
      </c>
      <c r="H14" s="20">
        <v>71</v>
      </c>
      <c r="I14" s="21">
        <v>78</v>
      </c>
      <c r="J14" s="21">
        <v>78</v>
      </c>
      <c r="K14" s="21">
        <v>62</v>
      </c>
      <c r="L14" s="21">
        <v>55</v>
      </c>
      <c r="M14" s="21">
        <v>65</v>
      </c>
      <c r="N14" s="21">
        <v>73</v>
      </c>
      <c r="O14" s="21">
        <v>72</v>
      </c>
      <c r="P14" s="21">
        <v>76</v>
      </c>
      <c r="Q14" s="21">
        <v>72</v>
      </c>
      <c r="R14" s="21">
        <v>71.5</v>
      </c>
      <c r="S14" s="21">
        <v>80</v>
      </c>
      <c r="T14" s="21">
        <v>83</v>
      </c>
      <c r="U14" s="21">
        <v>85</v>
      </c>
      <c r="V14" s="21">
        <v>110</v>
      </c>
      <c r="W14" s="18">
        <v>122</v>
      </c>
      <c r="X14" s="21">
        <v>132</v>
      </c>
      <c r="Y14" s="21">
        <v>85</v>
      </c>
      <c r="Z14" s="21">
        <v>90</v>
      </c>
      <c r="AA14" s="21">
        <v>0</v>
      </c>
      <c r="AB14" s="99"/>
      <c r="AC14" s="85"/>
      <c r="AD14" s="85"/>
    </row>
    <row r="15" spans="1:54" x14ac:dyDescent="0.25">
      <c r="A15" s="18" t="s">
        <v>22</v>
      </c>
      <c r="B15" s="20">
        <v>0.47</v>
      </c>
      <c r="C15" s="20">
        <v>0.4</v>
      </c>
      <c r="D15" s="20">
        <v>2</v>
      </c>
      <c r="E15" s="20">
        <v>7.8</v>
      </c>
      <c r="F15" s="20">
        <v>4.2</v>
      </c>
      <c r="G15" s="20">
        <v>10.8</v>
      </c>
      <c r="H15" s="20">
        <v>9.0500000000000007</v>
      </c>
      <c r="I15" s="21">
        <v>10</v>
      </c>
      <c r="J15" s="21">
        <v>10</v>
      </c>
      <c r="K15" s="21">
        <v>9.5</v>
      </c>
      <c r="L15" s="21">
        <v>11.2</v>
      </c>
      <c r="M15" s="21">
        <v>8.5</v>
      </c>
      <c r="N15" s="21">
        <v>8.5</v>
      </c>
      <c r="O15" s="21">
        <v>7.2</v>
      </c>
      <c r="P15" s="21">
        <v>7.5</v>
      </c>
      <c r="Q15" s="21">
        <v>8</v>
      </c>
      <c r="R15" s="21">
        <v>12</v>
      </c>
      <c r="S15" s="21">
        <v>9.8000000000000007</v>
      </c>
      <c r="T15" s="21">
        <v>2.7</v>
      </c>
      <c r="U15" s="21">
        <v>3.5</v>
      </c>
      <c r="V15" s="21">
        <v>5.4</v>
      </c>
      <c r="W15" s="18">
        <v>6.8</v>
      </c>
      <c r="X15" s="21">
        <v>5.7</v>
      </c>
      <c r="Y15" s="21">
        <v>5.7</v>
      </c>
      <c r="Z15" s="21">
        <v>6.5</v>
      </c>
      <c r="AA15" s="21">
        <v>0</v>
      </c>
      <c r="AB15" s="99"/>
      <c r="AC15" s="85"/>
      <c r="AD15" s="85"/>
    </row>
    <row r="16" spans="1:54" x14ac:dyDescent="0.25">
      <c r="A16" s="18" t="s">
        <v>23</v>
      </c>
      <c r="B16" s="20">
        <v>0</v>
      </c>
      <c r="C16" s="20">
        <v>0</v>
      </c>
      <c r="D16" s="20">
        <v>0</v>
      </c>
      <c r="E16" s="20">
        <v>0.1</v>
      </c>
      <c r="F16" s="20">
        <v>0</v>
      </c>
      <c r="G16" s="20">
        <v>0.5</v>
      </c>
      <c r="H16" s="20">
        <v>0.5</v>
      </c>
      <c r="I16" s="21">
        <v>0.2</v>
      </c>
      <c r="J16" s="21">
        <v>0.18</v>
      </c>
      <c r="K16" s="21">
        <v>0.26</v>
      </c>
      <c r="L16" s="21">
        <v>0.245</v>
      </c>
      <c r="M16" s="21">
        <v>0.04</v>
      </c>
      <c r="N16" s="21">
        <v>0.15</v>
      </c>
      <c r="O16" s="21">
        <v>0.1</v>
      </c>
      <c r="P16" s="21">
        <v>0</v>
      </c>
      <c r="Q16" s="21">
        <v>0.15</v>
      </c>
      <c r="R16" s="21">
        <v>0.15</v>
      </c>
      <c r="S16" s="21">
        <v>0.22</v>
      </c>
      <c r="T16" s="21">
        <v>0.28499999999999998</v>
      </c>
      <c r="U16" s="21">
        <v>0.08</v>
      </c>
      <c r="V16" s="21">
        <v>0.3</v>
      </c>
      <c r="W16" s="18">
        <v>0.6</v>
      </c>
      <c r="X16" s="21">
        <v>0.8</v>
      </c>
      <c r="Y16" s="21">
        <v>1</v>
      </c>
      <c r="Z16" s="21">
        <v>0.8</v>
      </c>
      <c r="AA16" s="21">
        <v>0</v>
      </c>
      <c r="AB16" s="99"/>
      <c r="AC16" s="85"/>
      <c r="AD16" s="85"/>
    </row>
    <row r="17" spans="1:54" x14ac:dyDescent="0.25">
      <c r="A17" s="18" t="s">
        <v>24</v>
      </c>
      <c r="B17" s="20">
        <v>0</v>
      </c>
      <c r="C17" s="20">
        <v>0</v>
      </c>
      <c r="D17" s="20">
        <v>0.1</v>
      </c>
      <c r="E17" s="20">
        <v>0.24</v>
      </c>
      <c r="F17" s="20">
        <v>0.04</v>
      </c>
      <c r="G17" s="20">
        <v>0.25</v>
      </c>
      <c r="H17" s="20">
        <v>0.3</v>
      </c>
      <c r="I17" s="21">
        <v>0.15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1">
        <v>0.01</v>
      </c>
      <c r="T17" s="22">
        <v>0</v>
      </c>
      <c r="U17" s="22">
        <v>0</v>
      </c>
      <c r="V17" s="22">
        <v>0</v>
      </c>
      <c r="W17" s="18">
        <v>0</v>
      </c>
      <c r="X17" s="21">
        <v>0</v>
      </c>
      <c r="Y17" s="21">
        <v>0</v>
      </c>
      <c r="Z17" s="21">
        <v>0</v>
      </c>
      <c r="AA17" s="21">
        <v>0</v>
      </c>
      <c r="AB17" s="99"/>
      <c r="AC17" s="85"/>
      <c r="AD17" s="85"/>
    </row>
    <row r="18" spans="1:54" x14ac:dyDescent="0.25">
      <c r="A18" s="18" t="s">
        <v>20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0.1</v>
      </c>
      <c r="H18" s="20">
        <v>0</v>
      </c>
      <c r="I18" s="21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1">
        <v>0.01</v>
      </c>
      <c r="U18" s="22">
        <v>0</v>
      </c>
      <c r="V18" s="22">
        <v>0</v>
      </c>
      <c r="W18" s="18">
        <v>0</v>
      </c>
      <c r="X18" s="21">
        <v>0</v>
      </c>
      <c r="Y18" s="21">
        <v>0</v>
      </c>
      <c r="Z18" s="21">
        <v>0</v>
      </c>
      <c r="AA18" s="21">
        <v>0</v>
      </c>
      <c r="AB18" s="99"/>
      <c r="AC18" s="85"/>
      <c r="AD18" s="85"/>
    </row>
    <row r="19" spans="1:54" x14ac:dyDescent="0.25">
      <c r="A19" s="18" t="s">
        <v>25</v>
      </c>
      <c r="B19" s="20">
        <v>1.5549999999999999</v>
      </c>
      <c r="C19" s="20">
        <v>1.3</v>
      </c>
      <c r="D19" s="20">
        <v>0.6</v>
      </c>
      <c r="E19" s="20">
        <v>1.05</v>
      </c>
      <c r="F19" s="20">
        <v>2.2000000000000002</v>
      </c>
      <c r="G19" s="20">
        <v>2.57</v>
      </c>
      <c r="H19" s="20">
        <v>1.8</v>
      </c>
      <c r="I19" s="21">
        <v>1.65</v>
      </c>
      <c r="J19" s="21">
        <v>1.6</v>
      </c>
      <c r="K19" s="21">
        <v>1.6</v>
      </c>
      <c r="L19" s="21">
        <v>1.8</v>
      </c>
      <c r="M19" s="21">
        <v>1.22</v>
      </c>
      <c r="N19" s="21">
        <v>1.02</v>
      </c>
      <c r="O19" s="21">
        <v>0.85</v>
      </c>
      <c r="P19" s="21">
        <v>1.2</v>
      </c>
      <c r="Q19" s="21">
        <v>0.93</v>
      </c>
      <c r="R19" s="21">
        <v>1.2250000000000001</v>
      </c>
      <c r="S19" s="21">
        <v>1.5</v>
      </c>
      <c r="T19" s="21">
        <v>1.4</v>
      </c>
      <c r="U19" s="21">
        <v>1.65</v>
      </c>
      <c r="V19" s="21">
        <v>1.5</v>
      </c>
      <c r="W19" s="18">
        <v>1.56</v>
      </c>
      <c r="X19" s="18">
        <v>1.7</v>
      </c>
      <c r="Y19" s="18">
        <v>1.65</v>
      </c>
      <c r="Z19" s="18">
        <v>1.5</v>
      </c>
      <c r="AA19" s="18">
        <v>0</v>
      </c>
      <c r="AB19" s="98"/>
      <c r="AC19" s="84"/>
      <c r="AD19" s="84"/>
    </row>
    <row r="20" spans="1:54" x14ac:dyDescent="0.25">
      <c r="A20" s="18" t="s">
        <v>47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0.24</v>
      </c>
      <c r="Q20" s="21">
        <v>0.24</v>
      </c>
      <c r="R20" s="21">
        <v>0.25</v>
      </c>
      <c r="S20" s="21">
        <v>2.2000000000000002</v>
      </c>
      <c r="T20" s="21">
        <v>1.3</v>
      </c>
      <c r="U20" s="21">
        <v>1.1000000000000001</v>
      </c>
      <c r="V20" s="21">
        <v>1.8</v>
      </c>
      <c r="W20" s="18">
        <v>1</v>
      </c>
      <c r="X20" s="18">
        <v>1.3</v>
      </c>
      <c r="Y20" s="18">
        <v>1.3</v>
      </c>
      <c r="Z20" s="18">
        <v>2.2000000000000002</v>
      </c>
      <c r="AA20" s="18">
        <v>0</v>
      </c>
      <c r="AB20" s="98"/>
      <c r="AC20" s="84"/>
      <c r="AD20" s="84"/>
    </row>
    <row r="21" spans="1:54" x14ac:dyDescent="0.25">
      <c r="A21" s="18"/>
      <c r="B21" s="23"/>
      <c r="C21" s="23"/>
      <c r="D21" s="20"/>
      <c r="E21" s="20"/>
      <c r="F21" s="20"/>
      <c r="G21" s="20"/>
      <c r="H21" s="2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98"/>
      <c r="AC21" s="84"/>
      <c r="AD21" s="84"/>
      <c r="AE21" s="95">
        <f>(AA22-Z22)/AA22</f>
        <v>6.1338289962825226E-2</v>
      </c>
    </row>
    <row r="22" spans="1:54" s="6" customFormat="1" x14ac:dyDescent="0.25">
      <c r="A22" s="15" t="s">
        <v>27</v>
      </c>
      <c r="B22" s="24">
        <f>SUM(B14:B20)</f>
        <v>112</v>
      </c>
      <c r="C22" s="24">
        <f t="shared" ref="C22:Y22" si="0">SUM(C14:C20)</f>
        <v>101.7</v>
      </c>
      <c r="D22" s="24">
        <f t="shared" si="0"/>
        <v>77.699999999999989</v>
      </c>
      <c r="E22" s="24">
        <f t="shared" si="0"/>
        <v>79.189999999999984</v>
      </c>
      <c r="F22" s="24">
        <f t="shared" si="0"/>
        <v>73.440000000000012</v>
      </c>
      <c r="G22" s="24">
        <f t="shared" si="0"/>
        <v>84.219999999999985</v>
      </c>
      <c r="H22" s="24">
        <f t="shared" si="0"/>
        <v>82.649999999999991</v>
      </c>
      <c r="I22" s="24">
        <f t="shared" si="0"/>
        <v>90.000000000000014</v>
      </c>
      <c r="J22" s="24">
        <f t="shared" si="0"/>
        <v>89.78</v>
      </c>
      <c r="K22" s="24">
        <f t="shared" si="0"/>
        <v>73.36</v>
      </c>
      <c r="L22" s="24">
        <f t="shared" si="0"/>
        <v>68.245000000000005</v>
      </c>
      <c r="M22" s="24">
        <f t="shared" si="0"/>
        <v>74.760000000000005</v>
      </c>
      <c r="N22" s="24">
        <f t="shared" si="0"/>
        <v>82.67</v>
      </c>
      <c r="O22" s="24">
        <f t="shared" si="0"/>
        <v>80.149999999999991</v>
      </c>
      <c r="P22" s="24">
        <f t="shared" si="0"/>
        <v>84.94</v>
      </c>
      <c r="Q22" s="24">
        <f t="shared" si="0"/>
        <v>81.320000000000007</v>
      </c>
      <c r="R22" s="24">
        <f t="shared" si="0"/>
        <v>85.125</v>
      </c>
      <c r="S22" s="24">
        <f t="shared" si="0"/>
        <v>93.73</v>
      </c>
      <c r="T22" s="24">
        <f t="shared" si="0"/>
        <v>88.695000000000007</v>
      </c>
      <c r="U22" s="24">
        <f t="shared" si="0"/>
        <v>91.33</v>
      </c>
      <c r="V22" s="24">
        <f t="shared" si="0"/>
        <v>119</v>
      </c>
      <c r="W22" s="24">
        <f t="shared" si="0"/>
        <v>131.96</v>
      </c>
      <c r="X22" s="24">
        <f t="shared" si="0"/>
        <v>141.5</v>
      </c>
      <c r="Y22" s="24">
        <f t="shared" si="0"/>
        <v>94.65</v>
      </c>
      <c r="Z22" s="24">
        <f>SUM(Z14:Z20)</f>
        <v>101</v>
      </c>
      <c r="AA22" s="24">
        <v>107.6</v>
      </c>
      <c r="AB22" s="98">
        <v>100.7</v>
      </c>
      <c r="AC22" s="84">
        <f t="shared" ref="AC22:AD22" si="1">SUM(AC14:AC20)</f>
        <v>0</v>
      </c>
      <c r="AD22" s="84">
        <f t="shared" si="1"/>
        <v>0</v>
      </c>
    </row>
    <row r="23" spans="1:54" x14ac:dyDescent="0.25">
      <c r="A23" s="25"/>
      <c r="B23" s="26"/>
      <c r="C23" s="26"/>
      <c r="D23" s="26"/>
      <c r="E23" s="26"/>
      <c r="F23" s="26"/>
      <c r="G23" s="26"/>
      <c r="H23" s="26"/>
      <c r="I23" s="25"/>
      <c r="J23" s="25"/>
      <c r="K23" s="25"/>
      <c r="L23" s="25"/>
      <c r="M23" s="25"/>
      <c r="N23" s="25"/>
      <c r="O23" s="25"/>
      <c r="P23" s="25"/>
      <c r="Q23" s="27"/>
      <c r="R23" s="27"/>
      <c r="S23" s="27"/>
      <c r="T23" s="27"/>
      <c r="U23" s="27"/>
      <c r="V23" s="27"/>
      <c r="W23" s="25"/>
      <c r="X23" s="25"/>
      <c r="Y23" s="25"/>
      <c r="Z23" s="25"/>
      <c r="AA23" s="25"/>
      <c r="AB23" s="100"/>
      <c r="AC23" s="86"/>
      <c r="AD23" s="86"/>
    </row>
    <row r="24" spans="1:54" x14ac:dyDescent="0.25">
      <c r="B24" s="28"/>
      <c r="C24" s="28"/>
      <c r="D24" s="28"/>
      <c r="E24" s="28"/>
      <c r="Y24" s="29">
        <f>AVERAGE(V22:Z22)</f>
        <v>117.622</v>
      </c>
      <c r="Z24" s="6" t="s">
        <v>54</v>
      </c>
    </row>
    <row r="25" spans="1:54" x14ac:dyDescent="0.25">
      <c r="B25" s="28"/>
      <c r="C25" s="28"/>
      <c r="D25" s="28"/>
      <c r="E25" s="28"/>
      <c r="X25" s="29"/>
      <c r="Y25" s="29">
        <f>AVERAGE(Q22:Z22)</f>
        <v>102.83099999999999</v>
      </c>
      <c r="Z25" s="6" t="s">
        <v>55</v>
      </c>
    </row>
    <row r="26" spans="1:54" x14ac:dyDescent="0.25">
      <c r="A26" s="6" t="s">
        <v>32</v>
      </c>
      <c r="B26" s="28"/>
      <c r="C26" s="28"/>
      <c r="D26" s="28"/>
      <c r="E26" s="28"/>
      <c r="X26" s="30"/>
    </row>
    <row r="27" spans="1:54" x14ac:dyDescent="0.25">
      <c r="A27" s="6" t="s">
        <v>33</v>
      </c>
      <c r="B27" s="28"/>
      <c r="C27" s="28"/>
      <c r="D27" s="28"/>
      <c r="E27" s="28"/>
    </row>
    <row r="28" spans="1:54" hidden="1" x14ac:dyDescent="0.25">
      <c r="B28" s="8">
        <v>35796</v>
      </c>
      <c r="C28" s="8">
        <v>36161</v>
      </c>
      <c r="D28" s="8">
        <v>36526</v>
      </c>
      <c r="E28" s="8">
        <v>36892</v>
      </c>
      <c r="F28" s="8">
        <v>37257</v>
      </c>
      <c r="G28" s="8">
        <v>37622</v>
      </c>
      <c r="H28" s="8">
        <v>37987</v>
      </c>
      <c r="I28" s="8">
        <v>38353</v>
      </c>
      <c r="J28" s="8">
        <v>38718</v>
      </c>
      <c r="K28" s="8">
        <v>39083</v>
      </c>
      <c r="L28" s="8">
        <v>39448</v>
      </c>
      <c r="M28" s="8">
        <v>39814</v>
      </c>
      <c r="N28" s="8">
        <v>40179</v>
      </c>
      <c r="O28" s="8">
        <v>40544</v>
      </c>
      <c r="P28" s="8">
        <v>40909</v>
      </c>
      <c r="Q28" s="8">
        <v>41275</v>
      </c>
      <c r="R28" s="8">
        <v>41640</v>
      </c>
      <c r="S28" s="8">
        <v>42005</v>
      </c>
      <c r="T28" s="8">
        <v>42370</v>
      </c>
      <c r="U28" s="8">
        <v>42736</v>
      </c>
      <c r="V28" s="8">
        <v>43101</v>
      </c>
      <c r="W28" s="8">
        <v>43466</v>
      </c>
      <c r="X28" s="8">
        <v>43831</v>
      </c>
      <c r="Y28" s="8">
        <v>44197</v>
      </c>
      <c r="Z28" s="8">
        <v>44562</v>
      </c>
      <c r="AA28" s="8">
        <v>44927</v>
      </c>
      <c r="AB28" s="8">
        <v>45292</v>
      </c>
      <c r="AC28" s="8">
        <v>45293</v>
      </c>
      <c r="AD28" s="8">
        <v>45294</v>
      </c>
      <c r="AE28" s="8">
        <v>46388</v>
      </c>
      <c r="AF28" s="8">
        <v>46753</v>
      </c>
      <c r="AG28" s="8">
        <v>47119</v>
      </c>
      <c r="AH28" s="8">
        <v>47484</v>
      </c>
      <c r="AI28" s="8">
        <v>47849</v>
      </c>
      <c r="AJ28" s="8">
        <v>48214</v>
      </c>
      <c r="AK28" s="8">
        <v>48580</v>
      </c>
      <c r="AL28" s="8">
        <v>48945</v>
      </c>
      <c r="AM28" s="8">
        <v>49310</v>
      </c>
      <c r="AN28" s="8">
        <v>49675</v>
      </c>
      <c r="AO28" s="8">
        <v>50041</v>
      </c>
      <c r="AP28" s="8">
        <v>50406</v>
      </c>
      <c r="AQ28" s="8">
        <v>50771</v>
      </c>
      <c r="AR28" s="8">
        <v>51136</v>
      </c>
      <c r="AS28" s="8">
        <v>51502</v>
      </c>
      <c r="AT28" s="8">
        <v>51867</v>
      </c>
      <c r="AU28" s="8">
        <v>52232</v>
      </c>
      <c r="AV28" s="8">
        <v>52597</v>
      </c>
      <c r="AW28" s="8">
        <v>52963</v>
      </c>
      <c r="AX28" s="8">
        <v>53328</v>
      </c>
      <c r="AY28" s="8">
        <v>53693</v>
      </c>
      <c r="AZ28" s="8">
        <v>54058</v>
      </c>
      <c r="BA28" s="8">
        <v>54424</v>
      </c>
      <c r="BB28" s="8">
        <v>54789</v>
      </c>
    </row>
    <row r="29" spans="1:54" s="14" customFormat="1" x14ac:dyDescent="0.25">
      <c r="A29" s="9"/>
      <c r="B29" s="31" t="s">
        <v>4</v>
      </c>
      <c r="C29" s="31" t="s">
        <v>3</v>
      </c>
      <c r="D29" s="32" t="s">
        <v>15</v>
      </c>
      <c r="E29" s="32" t="str">
        <f>E11</f>
        <v>2001/02</v>
      </c>
      <c r="F29" s="32" t="str">
        <f>F11</f>
        <v>2002/03</v>
      </c>
      <c r="G29" s="32" t="str">
        <f>G11</f>
        <v>2003/04</v>
      </c>
      <c r="H29" s="32" t="str">
        <f>H11</f>
        <v>2004/05</v>
      </c>
      <c r="I29" s="33" t="s">
        <v>36</v>
      </c>
      <c r="J29" s="34" t="s">
        <v>37</v>
      </c>
      <c r="K29" s="34" t="s">
        <v>38</v>
      </c>
      <c r="L29" s="34" t="s">
        <v>39</v>
      </c>
      <c r="M29" s="34" t="s">
        <v>41</v>
      </c>
      <c r="N29" s="34" t="s">
        <v>43</v>
      </c>
      <c r="O29" s="34" t="s">
        <v>42</v>
      </c>
      <c r="P29" s="34" t="s">
        <v>44</v>
      </c>
      <c r="Q29" s="34" t="s">
        <v>45</v>
      </c>
      <c r="R29" s="34" t="s">
        <v>46</v>
      </c>
      <c r="S29" s="34" t="s">
        <v>48</v>
      </c>
      <c r="T29" s="34" t="s">
        <v>49</v>
      </c>
      <c r="U29" s="35" t="s">
        <v>50</v>
      </c>
      <c r="V29" s="35" t="s">
        <v>51</v>
      </c>
      <c r="W29" s="35" t="s">
        <v>52</v>
      </c>
      <c r="X29" s="35" t="s">
        <v>53</v>
      </c>
      <c r="Y29" s="35" t="s">
        <v>63</v>
      </c>
      <c r="Z29" s="12" t="s">
        <v>64</v>
      </c>
      <c r="AA29" s="12" t="s">
        <v>66</v>
      </c>
      <c r="AB29" s="96" t="s">
        <v>67</v>
      </c>
      <c r="AC29" s="82" t="s">
        <v>69</v>
      </c>
      <c r="AD29" s="82" t="s">
        <v>70</v>
      </c>
    </row>
    <row r="30" spans="1:54" x14ac:dyDescent="0.25">
      <c r="A30" s="15" t="s">
        <v>26</v>
      </c>
      <c r="B30" s="36" t="s">
        <v>1</v>
      </c>
      <c r="C30" s="36" t="s">
        <v>1</v>
      </c>
      <c r="D30" s="36" t="s">
        <v>1</v>
      </c>
      <c r="E30" s="36" t="s">
        <v>1</v>
      </c>
      <c r="F30" s="36" t="s">
        <v>1</v>
      </c>
      <c r="G30" s="36" t="s">
        <v>1</v>
      </c>
      <c r="H30" s="36" t="s">
        <v>1</v>
      </c>
      <c r="I30" s="36" t="s">
        <v>1</v>
      </c>
      <c r="J30" s="36" t="s">
        <v>1</v>
      </c>
      <c r="K30" s="36" t="s">
        <v>1</v>
      </c>
      <c r="L30" s="36" t="s">
        <v>1</v>
      </c>
      <c r="M30" s="36" t="s">
        <v>1</v>
      </c>
      <c r="N30" s="36" t="s">
        <v>1</v>
      </c>
      <c r="O30" s="36" t="s">
        <v>1</v>
      </c>
      <c r="P30" s="36" t="s">
        <v>1</v>
      </c>
      <c r="Q30" s="18" t="s">
        <v>1</v>
      </c>
      <c r="R30" s="36" t="s">
        <v>1</v>
      </c>
      <c r="S30" s="36" t="s">
        <v>1</v>
      </c>
      <c r="T30" s="36" t="s">
        <v>1</v>
      </c>
      <c r="U30" s="36" t="s">
        <v>1</v>
      </c>
      <c r="V30" s="36" t="s">
        <v>1</v>
      </c>
      <c r="W30" s="37" t="s">
        <v>1</v>
      </c>
      <c r="X30" s="37" t="s">
        <v>1</v>
      </c>
      <c r="Y30" s="37" t="s">
        <v>1</v>
      </c>
      <c r="Z30" s="37" t="s">
        <v>1</v>
      </c>
      <c r="AA30" s="37" t="s">
        <v>1</v>
      </c>
      <c r="AB30" s="101" t="s">
        <v>1</v>
      </c>
      <c r="AC30" s="87" t="s">
        <v>1</v>
      </c>
      <c r="AD30" s="87" t="s">
        <v>1</v>
      </c>
    </row>
    <row r="31" spans="1:54" x14ac:dyDescent="0.25">
      <c r="A31" s="18"/>
      <c r="B31" s="23"/>
      <c r="C31" s="23"/>
      <c r="D31" s="23"/>
      <c r="E31" s="23"/>
      <c r="F31" s="23"/>
      <c r="G31" s="23"/>
      <c r="H31" s="23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98"/>
      <c r="AC31" s="84"/>
      <c r="AD31" s="84"/>
    </row>
    <row r="32" spans="1:54" x14ac:dyDescent="0.25">
      <c r="A32" s="18" t="s">
        <v>21</v>
      </c>
      <c r="B32" s="20">
        <v>206</v>
      </c>
      <c r="C32" s="20">
        <v>85</v>
      </c>
      <c r="D32" s="20">
        <v>127.5</v>
      </c>
      <c r="E32" s="20">
        <v>115.5</v>
      </c>
      <c r="F32" s="20">
        <v>144.1</v>
      </c>
      <c r="G32" s="20">
        <v>168.5</v>
      </c>
      <c r="H32" s="20">
        <v>122.12</v>
      </c>
      <c r="I32" s="21">
        <v>154</v>
      </c>
      <c r="J32" s="21">
        <v>169</v>
      </c>
      <c r="K32" s="21">
        <v>152</v>
      </c>
      <c r="L32" s="21">
        <v>110</v>
      </c>
      <c r="M32" s="21">
        <v>161.65</v>
      </c>
      <c r="N32" s="38">
        <v>142.66</v>
      </c>
      <c r="O32" s="38">
        <v>254</v>
      </c>
      <c r="P32" s="38">
        <v>237.37</v>
      </c>
      <c r="Q32" s="38">
        <v>201.6</v>
      </c>
      <c r="R32" s="38">
        <v>212</v>
      </c>
      <c r="S32" s="38">
        <v>256</v>
      </c>
      <c r="T32" s="38">
        <v>317</v>
      </c>
      <c r="U32" s="38">
        <v>263.5</v>
      </c>
      <c r="V32" s="38">
        <v>357.21</v>
      </c>
      <c r="W32" s="18">
        <v>274.42</v>
      </c>
      <c r="X32" s="18">
        <v>522</v>
      </c>
      <c r="Y32" s="18">
        <v>266</v>
      </c>
      <c r="Z32" s="18">
        <v>234</v>
      </c>
      <c r="AA32" s="18"/>
      <c r="AB32" s="98"/>
      <c r="AC32" s="84"/>
      <c r="AD32" s="84"/>
    </row>
    <row r="33" spans="1:54" x14ac:dyDescent="0.25">
      <c r="A33" s="18" t="s">
        <v>22</v>
      </c>
      <c r="B33" s="20">
        <v>2.6</v>
      </c>
      <c r="C33" s="20">
        <v>1.3</v>
      </c>
      <c r="D33" s="20">
        <v>11.2</v>
      </c>
      <c r="E33" s="20">
        <v>35.1</v>
      </c>
      <c r="F33" s="20">
        <v>23.1</v>
      </c>
      <c r="G33" s="20">
        <v>58.35</v>
      </c>
      <c r="H33" s="20">
        <v>53.395000000000003</v>
      </c>
      <c r="I33" s="21">
        <v>60.3</v>
      </c>
      <c r="J33" s="21">
        <v>58</v>
      </c>
      <c r="K33" s="21">
        <v>60</v>
      </c>
      <c r="L33" s="21">
        <v>70.48</v>
      </c>
      <c r="M33" s="21">
        <v>47.6</v>
      </c>
      <c r="N33" s="38">
        <v>45.05</v>
      </c>
      <c r="O33" s="38">
        <v>51.3</v>
      </c>
      <c r="P33" s="38">
        <v>51.75</v>
      </c>
      <c r="Q33" s="38">
        <v>58.3</v>
      </c>
      <c r="R33" s="38">
        <v>81.599999999999994</v>
      </c>
      <c r="S33" s="38">
        <v>53.5</v>
      </c>
      <c r="T33" s="38">
        <v>19.71</v>
      </c>
      <c r="U33" s="38">
        <v>25.725000000000001</v>
      </c>
      <c r="V33" s="38">
        <v>40.5</v>
      </c>
      <c r="W33" s="18">
        <v>49.64</v>
      </c>
      <c r="X33" s="18">
        <v>39.9</v>
      </c>
      <c r="Y33" s="18">
        <v>41.04</v>
      </c>
      <c r="Z33" s="18">
        <v>45.5</v>
      </c>
      <c r="AA33" s="18"/>
      <c r="AB33" s="98"/>
      <c r="AC33" s="84"/>
      <c r="AD33" s="84"/>
    </row>
    <row r="34" spans="1:54" x14ac:dyDescent="0.25">
      <c r="A34" s="18" t="s">
        <v>23</v>
      </c>
      <c r="B34" s="20"/>
      <c r="C34" s="20"/>
      <c r="D34" s="20">
        <v>0</v>
      </c>
      <c r="E34" s="20">
        <v>0.5</v>
      </c>
      <c r="F34" s="20">
        <v>0</v>
      </c>
      <c r="G34" s="20">
        <v>3</v>
      </c>
      <c r="H34" s="20">
        <v>2.75</v>
      </c>
      <c r="I34" s="21">
        <v>1.1000000000000001</v>
      </c>
      <c r="J34" s="21">
        <v>1</v>
      </c>
      <c r="K34" s="21">
        <v>1.4</v>
      </c>
      <c r="L34" s="21">
        <v>1.52</v>
      </c>
      <c r="M34" s="21">
        <v>0.22</v>
      </c>
      <c r="N34" s="38">
        <v>0.82499999999999996</v>
      </c>
      <c r="O34" s="38">
        <v>0.65</v>
      </c>
      <c r="P34" s="38">
        <v>0</v>
      </c>
      <c r="Q34" s="38">
        <v>0.99</v>
      </c>
      <c r="R34" s="38">
        <v>0.8</v>
      </c>
      <c r="S34" s="38">
        <v>1.21</v>
      </c>
      <c r="T34" s="38">
        <v>1.9950000000000001</v>
      </c>
      <c r="U34" s="38">
        <v>0.54400000000000004</v>
      </c>
      <c r="V34" s="38">
        <v>2.16</v>
      </c>
      <c r="W34" s="18">
        <v>4.2</v>
      </c>
      <c r="X34" s="18">
        <v>5.6</v>
      </c>
      <c r="Y34" s="18">
        <v>7</v>
      </c>
      <c r="Z34" s="18">
        <v>5.44</v>
      </c>
      <c r="AA34" s="18"/>
      <c r="AB34" s="98"/>
      <c r="AC34" s="84"/>
      <c r="AD34" s="84"/>
    </row>
    <row r="35" spans="1:54" x14ac:dyDescent="0.25">
      <c r="A35" s="18" t="s">
        <v>24</v>
      </c>
      <c r="B35" s="20"/>
      <c r="C35" s="20"/>
      <c r="D35" s="20">
        <v>0.45</v>
      </c>
      <c r="E35" s="20">
        <v>0.4</v>
      </c>
      <c r="F35" s="20">
        <v>0</v>
      </c>
      <c r="G35" s="20">
        <v>1</v>
      </c>
      <c r="H35" s="20">
        <v>1.2</v>
      </c>
      <c r="I35" s="21">
        <v>0.6</v>
      </c>
      <c r="J35" s="22">
        <v>0</v>
      </c>
      <c r="K35" s="22">
        <v>0</v>
      </c>
      <c r="L35" s="22">
        <v>0</v>
      </c>
      <c r="M35" s="22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8">
        <v>6.5000000000000002E-2</v>
      </c>
      <c r="T35" s="39">
        <v>0</v>
      </c>
      <c r="U35" s="39">
        <v>0</v>
      </c>
      <c r="V35" s="39">
        <v>0</v>
      </c>
      <c r="W35" s="18">
        <v>0</v>
      </c>
      <c r="X35" s="18">
        <v>0</v>
      </c>
      <c r="Y35" s="18">
        <v>0</v>
      </c>
      <c r="Z35" s="18">
        <v>0</v>
      </c>
      <c r="AA35" s="18"/>
      <c r="AB35" s="98"/>
      <c r="AC35" s="84"/>
      <c r="AD35" s="84"/>
    </row>
    <row r="36" spans="1:54" x14ac:dyDescent="0.25">
      <c r="A36" s="18" t="s">
        <v>20</v>
      </c>
      <c r="B36" s="20"/>
      <c r="C36" s="20"/>
      <c r="D36" s="20"/>
      <c r="E36" s="20"/>
      <c r="F36" s="20"/>
      <c r="G36" s="20">
        <v>0.15</v>
      </c>
      <c r="H36" s="20">
        <v>0</v>
      </c>
      <c r="I36" s="21">
        <v>0</v>
      </c>
      <c r="J36" s="22">
        <v>0</v>
      </c>
      <c r="K36" s="22">
        <v>0</v>
      </c>
      <c r="L36" s="22">
        <v>0</v>
      </c>
      <c r="M36" s="22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8">
        <v>0.06</v>
      </c>
      <c r="U36" s="39">
        <v>0</v>
      </c>
      <c r="V36" s="39">
        <v>0</v>
      </c>
      <c r="W36" s="18">
        <v>0</v>
      </c>
      <c r="X36" s="18">
        <v>0</v>
      </c>
      <c r="Y36" s="18">
        <v>0</v>
      </c>
      <c r="Z36" s="18">
        <v>0</v>
      </c>
      <c r="AA36" s="18"/>
      <c r="AB36" s="98"/>
      <c r="AC36" s="84"/>
      <c r="AD36" s="84"/>
    </row>
    <row r="37" spans="1:54" x14ac:dyDescent="0.25">
      <c r="A37" s="18" t="s">
        <v>25</v>
      </c>
      <c r="B37" s="20">
        <v>6.5</v>
      </c>
      <c r="C37" s="20">
        <v>4.5</v>
      </c>
      <c r="D37" s="20">
        <v>3.2</v>
      </c>
      <c r="E37" s="20">
        <v>5.3</v>
      </c>
      <c r="F37" s="20">
        <v>11.7</v>
      </c>
      <c r="G37" s="20">
        <v>9</v>
      </c>
      <c r="H37" s="20">
        <v>9.9</v>
      </c>
      <c r="I37" s="21">
        <v>9</v>
      </c>
      <c r="J37" s="21">
        <v>8</v>
      </c>
      <c r="K37" s="21">
        <v>9.1</v>
      </c>
      <c r="L37" s="21">
        <v>10</v>
      </c>
      <c r="M37" s="21">
        <v>6.53</v>
      </c>
      <c r="N37" s="21">
        <v>5.4649999999999999</v>
      </c>
      <c r="O37" s="21">
        <v>6.05</v>
      </c>
      <c r="P37" s="21">
        <v>7.2</v>
      </c>
      <c r="Q37" s="21">
        <v>6.3250000000000002</v>
      </c>
      <c r="R37" s="21">
        <v>6.3</v>
      </c>
      <c r="S37" s="21">
        <v>9</v>
      </c>
      <c r="T37" s="21">
        <v>9.1</v>
      </c>
      <c r="U37" s="21">
        <v>9.7349999999999994</v>
      </c>
      <c r="V37" s="21">
        <v>9.75</v>
      </c>
      <c r="W37" s="18">
        <v>10.14</v>
      </c>
      <c r="X37" s="18">
        <v>10.6</v>
      </c>
      <c r="Y37" s="18">
        <v>9.9</v>
      </c>
      <c r="Z37" s="18">
        <v>8.7750000000000004</v>
      </c>
      <c r="AA37" s="18"/>
      <c r="AB37" s="98"/>
      <c r="AC37" s="84"/>
      <c r="AD37" s="84"/>
    </row>
    <row r="38" spans="1:54" x14ac:dyDescent="0.25">
      <c r="A38" s="18" t="s">
        <v>47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>
        <v>1.68</v>
      </c>
      <c r="Q38" s="21">
        <v>0.28499999999999998</v>
      </c>
      <c r="R38" s="21">
        <v>1.3</v>
      </c>
      <c r="S38" s="21">
        <v>12.225</v>
      </c>
      <c r="T38" s="21">
        <v>7.1349999999999998</v>
      </c>
      <c r="U38" s="21">
        <v>7.26</v>
      </c>
      <c r="V38" s="21">
        <v>11.88</v>
      </c>
      <c r="W38" s="18">
        <v>6.6</v>
      </c>
      <c r="X38" s="18">
        <v>8.58</v>
      </c>
      <c r="Y38" s="18">
        <v>9.1</v>
      </c>
      <c r="Z38" s="18">
        <v>14.96</v>
      </c>
      <c r="AA38" s="18"/>
      <c r="AB38" s="98"/>
      <c r="AC38" s="84"/>
      <c r="AD38" s="84"/>
    </row>
    <row r="39" spans="1:54" ht="13.95" customHeight="1" x14ac:dyDescent="0.25">
      <c r="A39" s="18"/>
      <c r="B39" s="23"/>
      <c r="C39" s="23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18"/>
      <c r="O39" s="18"/>
      <c r="P39" s="18"/>
      <c r="Q39" s="18"/>
      <c r="R39" s="18">
        <v>0</v>
      </c>
      <c r="S39" s="18">
        <v>0</v>
      </c>
      <c r="T39" s="18">
        <v>0</v>
      </c>
      <c r="U39" s="18">
        <v>0.3</v>
      </c>
      <c r="V39" s="18">
        <v>0</v>
      </c>
      <c r="W39" s="18">
        <v>0</v>
      </c>
      <c r="X39" s="18">
        <v>1.32</v>
      </c>
      <c r="Y39" s="18">
        <v>0.56000000000000005</v>
      </c>
      <c r="Z39" s="18"/>
      <c r="AA39" s="18"/>
      <c r="AB39" s="98"/>
      <c r="AC39" s="84"/>
      <c r="AD39" s="84"/>
    </row>
    <row r="40" spans="1:54" s="6" customFormat="1" ht="16.95" customHeight="1" x14ac:dyDescent="0.25">
      <c r="A40" s="15" t="s">
        <v>27</v>
      </c>
      <c r="B40" s="2">
        <f t="shared" ref="B40:G40" si="2">SUM(B32:B37)</f>
        <v>215.1</v>
      </c>
      <c r="C40" s="2">
        <f t="shared" si="2"/>
        <v>90.8</v>
      </c>
      <c r="D40" s="2">
        <f t="shared" si="2"/>
        <v>142.34999999999997</v>
      </c>
      <c r="E40" s="2">
        <f t="shared" si="2"/>
        <v>156.80000000000001</v>
      </c>
      <c r="F40" s="2">
        <f t="shared" si="2"/>
        <v>178.89999999999998</v>
      </c>
      <c r="G40" s="2">
        <f t="shared" si="2"/>
        <v>240</v>
      </c>
      <c r="H40" s="2">
        <f t="shared" ref="H40:M40" si="3">SUM(H32:H37)</f>
        <v>189.36500000000001</v>
      </c>
      <c r="I40" s="2">
        <f t="shared" si="3"/>
        <v>225</v>
      </c>
      <c r="J40" s="2">
        <f t="shared" si="3"/>
        <v>236</v>
      </c>
      <c r="K40" s="2">
        <f t="shared" si="3"/>
        <v>222.5</v>
      </c>
      <c r="L40" s="2">
        <f t="shared" si="3"/>
        <v>192.00000000000003</v>
      </c>
      <c r="M40" s="2">
        <f t="shared" si="3"/>
        <v>216</v>
      </c>
      <c r="N40" s="2">
        <f>SUM(N32:N38)</f>
        <v>193.99999999999997</v>
      </c>
      <c r="O40" s="2">
        <f>SUM(O32:O38)</f>
        <v>312</v>
      </c>
      <c r="P40" s="2">
        <f>SUM(P32:P38)</f>
        <v>298</v>
      </c>
      <c r="Q40" s="2">
        <f>SUM(Q32:Q38)</f>
        <v>267.5</v>
      </c>
      <c r="R40" s="2">
        <f t="shared" ref="R40:X40" si="4">SUM(R32:R38)</f>
        <v>302.00000000000006</v>
      </c>
      <c r="S40" s="2">
        <f t="shared" si="4"/>
        <v>332</v>
      </c>
      <c r="T40" s="2">
        <f t="shared" si="4"/>
        <v>355</v>
      </c>
      <c r="U40" s="2">
        <f t="shared" si="4"/>
        <v>306.76400000000001</v>
      </c>
      <c r="V40" s="2">
        <f t="shared" si="4"/>
        <v>421.5</v>
      </c>
      <c r="W40" s="2">
        <f t="shared" si="4"/>
        <v>345</v>
      </c>
      <c r="X40" s="2">
        <f t="shared" si="4"/>
        <v>586.68000000000006</v>
      </c>
      <c r="Y40" s="2">
        <f>SUM(Y32:Y38)</f>
        <v>333.04</v>
      </c>
      <c r="Z40" s="2">
        <f>SUM(Z32:Z38)</f>
        <v>308.67499999999995</v>
      </c>
      <c r="AA40" s="2">
        <v>377</v>
      </c>
      <c r="AB40" s="98">
        <v>374</v>
      </c>
      <c r="AC40" s="84">
        <f t="shared" ref="AC40:AD40" si="5">SUM(AC32:AC38)</f>
        <v>0</v>
      </c>
      <c r="AD40" s="84">
        <f t="shared" si="5"/>
        <v>0</v>
      </c>
    </row>
    <row r="41" spans="1:54" ht="22.95" customHeight="1" x14ac:dyDescent="0.25">
      <c r="A41" s="25"/>
      <c r="B41" s="26"/>
      <c r="C41" s="26"/>
      <c r="D41" s="26"/>
      <c r="E41" s="26"/>
      <c r="F41" s="26"/>
      <c r="G41" s="26"/>
      <c r="H41" s="26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98"/>
      <c r="AC41" s="84"/>
      <c r="AD41" s="84"/>
    </row>
    <row r="42" spans="1:54" x14ac:dyDescent="0.25">
      <c r="D42" s="4"/>
      <c r="E42" s="4"/>
      <c r="X42" s="5" t="s">
        <v>65</v>
      </c>
      <c r="AA42" s="29">
        <f>AVERAGE(W40:AA40)</f>
        <v>390.07900000000001</v>
      </c>
      <c r="AB42" s="6" t="s">
        <v>54</v>
      </c>
      <c r="AC42" s="6" t="s">
        <v>54</v>
      </c>
      <c r="AD42" s="6" t="s">
        <v>54</v>
      </c>
    </row>
    <row r="43" spans="1:54" x14ac:dyDescent="0.25">
      <c r="D43" s="4"/>
      <c r="E43" s="4"/>
      <c r="AA43" s="29">
        <f>AVERAGE(Q40:Z40)</f>
        <v>355.81590000000006</v>
      </c>
      <c r="AB43" s="6" t="s">
        <v>55</v>
      </c>
      <c r="AC43" s="6" t="s">
        <v>55</v>
      </c>
      <c r="AD43" s="6" t="s">
        <v>55</v>
      </c>
    </row>
    <row r="44" spans="1:54" x14ac:dyDescent="0.25">
      <c r="A44" s="6" t="s">
        <v>34</v>
      </c>
      <c r="D44" s="4"/>
      <c r="E44" s="4"/>
    </row>
    <row r="45" spans="1:54" x14ac:dyDescent="0.25">
      <c r="A45" s="6" t="s">
        <v>35</v>
      </c>
      <c r="D45" s="4"/>
      <c r="E45" s="4"/>
    </row>
    <row r="46" spans="1:54" hidden="1" x14ac:dyDescent="0.25">
      <c r="B46" s="8">
        <v>35796</v>
      </c>
      <c r="C46" s="8">
        <v>36161</v>
      </c>
      <c r="D46" s="8">
        <v>36526</v>
      </c>
      <c r="E46" s="8">
        <v>36892</v>
      </c>
      <c r="F46" s="8">
        <v>37257</v>
      </c>
      <c r="G46" s="8">
        <v>37622</v>
      </c>
      <c r="H46" s="8">
        <v>37987</v>
      </c>
      <c r="I46" s="8">
        <v>38353</v>
      </c>
      <c r="J46" s="8">
        <v>38718</v>
      </c>
      <c r="K46" s="8">
        <v>39083</v>
      </c>
      <c r="L46" s="8">
        <v>39448</v>
      </c>
      <c r="M46" s="8">
        <v>39814</v>
      </c>
      <c r="N46" s="8">
        <v>40179</v>
      </c>
      <c r="O46" s="8">
        <v>40544</v>
      </c>
      <c r="P46" s="8">
        <v>40909</v>
      </c>
      <c r="Q46" s="8">
        <v>41275</v>
      </c>
      <c r="R46" s="8">
        <v>41640</v>
      </c>
      <c r="S46" s="8">
        <v>42005</v>
      </c>
      <c r="T46" s="8">
        <v>42370</v>
      </c>
      <c r="U46" s="8">
        <v>42736</v>
      </c>
      <c r="V46" s="8">
        <v>43101</v>
      </c>
      <c r="W46" s="8">
        <v>43466</v>
      </c>
      <c r="X46" s="8">
        <v>43831</v>
      </c>
      <c r="Y46" s="8">
        <v>44197</v>
      </c>
      <c r="Z46" s="8">
        <v>44562</v>
      </c>
      <c r="AA46" s="8">
        <v>44927</v>
      </c>
      <c r="AB46" s="8">
        <v>45292</v>
      </c>
      <c r="AC46" s="8">
        <v>45293</v>
      </c>
      <c r="AD46" s="8">
        <v>45294</v>
      </c>
      <c r="AE46" s="8">
        <v>46388</v>
      </c>
      <c r="AF46" s="8">
        <v>46753</v>
      </c>
      <c r="AG46" s="8">
        <v>47119</v>
      </c>
      <c r="AH46" s="8">
        <v>47484</v>
      </c>
      <c r="AI46" s="8">
        <v>47849</v>
      </c>
      <c r="AJ46" s="8">
        <v>48214</v>
      </c>
      <c r="AK46" s="8">
        <v>48580</v>
      </c>
      <c r="AL46" s="8">
        <v>48945</v>
      </c>
      <c r="AM46" s="8">
        <v>49310</v>
      </c>
      <c r="AN46" s="8">
        <v>49675</v>
      </c>
      <c r="AO46" s="8">
        <v>50041</v>
      </c>
      <c r="AP46" s="8">
        <v>50406</v>
      </c>
      <c r="AQ46" s="8">
        <v>50771</v>
      </c>
      <c r="AR46" s="8">
        <v>51136</v>
      </c>
      <c r="AS46" s="8">
        <v>51502</v>
      </c>
      <c r="AT46" s="8">
        <v>51867</v>
      </c>
      <c r="AU46" s="8">
        <v>52232</v>
      </c>
      <c r="AV46" s="8">
        <v>52597</v>
      </c>
      <c r="AW46" s="8">
        <v>52963</v>
      </c>
      <c r="AX46" s="8">
        <v>53328</v>
      </c>
      <c r="AY46" s="8">
        <v>53693</v>
      </c>
      <c r="AZ46" s="8">
        <v>54058</v>
      </c>
      <c r="BA46" s="8">
        <v>54424</v>
      </c>
      <c r="BB46" s="8">
        <v>54789</v>
      </c>
    </row>
    <row r="47" spans="1:54" x14ac:dyDescent="0.25">
      <c r="A47" s="40"/>
      <c r="B47" s="41" t="s">
        <v>4</v>
      </c>
      <c r="C47" s="41" t="s">
        <v>3</v>
      </c>
      <c r="D47" s="11" t="str">
        <f>D11</f>
        <v>2000/01</v>
      </c>
      <c r="E47" s="10" t="str">
        <f>E11</f>
        <v>2001/02</v>
      </c>
      <c r="F47" s="10" t="str">
        <f>F11</f>
        <v>2002/03</v>
      </c>
      <c r="G47" s="10" t="str">
        <f>G11</f>
        <v>2003/04</v>
      </c>
      <c r="H47" s="10" t="str">
        <f>H11</f>
        <v>2004/05</v>
      </c>
      <c r="I47" s="12" t="s">
        <v>36</v>
      </c>
      <c r="J47" s="42" t="s">
        <v>37</v>
      </c>
      <c r="K47" s="13" t="s">
        <v>38</v>
      </c>
      <c r="L47" s="13" t="s">
        <v>39</v>
      </c>
      <c r="M47" s="13" t="s">
        <v>41</v>
      </c>
      <c r="N47" s="13" t="s">
        <v>43</v>
      </c>
      <c r="O47" s="13" t="s">
        <v>42</v>
      </c>
      <c r="P47" s="13" t="s">
        <v>44</v>
      </c>
      <c r="Q47" s="13" t="s">
        <v>45</v>
      </c>
      <c r="R47" s="12" t="s">
        <v>46</v>
      </c>
      <c r="S47" s="12" t="s">
        <v>48</v>
      </c>
      <c r="T47" s="13" t="s">
        <v>49</v>
      </c>
      <c r="U47" s="13" t="s">
        <v>50</v>
      </c>
      <c r="V47" s="13" t="s">
        <v>51</v>
      </c>
      <c r="W47" s="13" t="s">
        <v>52</v>
      </c>
      <c r="X47" s="13" t="s">
        <v>53</v>
      </c>
      <c r="Y47" s="13" t="s">
        <v>63</v>
      </c>
      <c r="Z47" s="43" t="s">
        <v>64</v>
      </c>
      <c r="AA47" s="12" t="s">
        <v>66</v>
      </c>
      <c r="AB47" s="96" t="s">
        <v>67</v>
      </c>
      <c r="AC47" s="82" t="s">
        <v>69</v>
      </c>
      <c r="AD47" s="82" t="s">
        <v>70</v>
      </c>
    </row>
    <row r="48" spans="1:54" x14ac:dyDescent="0.25">
      <c r="A48" s="15" t="s">
        <v>26</v>
      </c>
      <c r="B48" s="16" t="s">
        <v>2</v>
      </c>
      <c r="C48" s="16" t="s">
        <v>2</v>
      </c>
      <c r="D48" s="16" t="s">
        <v>2</v>
      </c>
      <c r="E48" s="16" t="s">
        <v>2</v>
      </c>
      <c r="F48" s="16" t="s">
        <v>2</v>
      </c>
      <c r="G48" s="16" t="s">
        <v>2</v>
      </c>
      <c r="H48" s="16" t="s">
        <v>2</v>
      </c>
      <c r="I48" s="16" t="s">
        <v>2</v>
      </c>
      <c r="J48" s="16" t="s">
        <v>2</v>
      </c>
      <c r="K48" s="16" t="s">
        <v>2</v>
      </c>
      <c r="L48" s="16" t="s">
        <v>2</v>
      </c>
      <c r="M48" s="16" t="s">
        <v>2</v>
      </c>
      <c r="N48" s="16" t="s">
        <v>2</v>
      </c>
      <c r="O48" s="16" t="s">
        <v>2</v>
      </c>
      <c r="P48" s="16" t="s">
        <v>2</v>
      </c>
      <c r="Q48" s="17" t="s">
        <v>2</v>
      </c>
      <c r="R48" s="17" t="s">
        <v>2</v>
      </c>
      <c r="S48" s="17" t="s">
        <v>2</v>
      </c>
      <c r="T48" s="17" t="s">
        <v>2</v>
      </c>
      <c r="U48" s="17" t="s">
        <v>2</v>
      </c>
      <c r="V48" s="17" t="s">
        <v>2</v>
      </c>
      <c r="W48" s="17" t="s">
        <v>2</v>
      </c>
      <c r="X48" s="17" t="s">
        <v>2</v>
      </c>
      <c r="Y48" s="17" t="s">
        <v>2</v>
      </c>
      <c r="Z48" s="44" t="s">
        <v>2</v>
      </c>
      <c r="AA48" s="17" t="s">
        <v>2</v>
      </c>
      <c r="AB48" s="97" t="s">
        <v>2</v>
      </c>
      <c r="AC48" s="83" t="s">
        <v>2</v>
      </c>
      <c r="AD48" s="83" t="s">
        <v>2</v>
      </c>
    </row>
    <row r="49" spans="1:30" x14ac:dyDescent="0.25">
      <c r="A49" s="18"/>
      <c r="B49" s="19"/>
      <c r="C49" s="19"/>
      <c r="D49" s="19"/>
      <c r="E49" s="19"/>
      <c r="F49" s="19"/>
      <c r="G49" s="19"/>
      <c r="H49" s="19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45"/>
      <c r="AA49" s="18"/>
      <c r="AB49" s="98"/>
      <c r="AC49" s="84"/>
      <c r="AD49" s="84"/>
    </row>
    <row r="50" spans="1:30" x14ac:dyDescent="0.25">
      <c r="A50" s="18" t="s">
        <v>21</v>
      </c>
      <c r="B50" s="46">
        <f t="shared" ref="B50:Q50" si="6">+B32/B14</f>
        <v>1.8731529893157537</v>
      </c>
      <c r="C50" s="46">
        <f t="shared" si="6"/>
        <v>0.85</v>
      </c>
      <c r="D50" s="46">
        <f t="shared" si="6"/>
        <v>1.7</v>
      </c>
      <c r="E50" s="46">
        <f t="shared" si="6"/>
        <v>1.65</v>
      </c>
      <c r="F50" s="46">
        <f t="shared" si="6"/>
        <v>2.1507462686567163</v>
      </c>
      <c r="G50" s="46">
        <f t="shared" si="6"/>
        <v>2.407142857142857</v>
      </c>
      <c r="H50" s="46">
        <f t="shared" si="6"/>
        <v>1.72</v>
      </c>
      <c r="I50" s="46">
        <f t="shared" si="6"/>
        <v>1.9743589743589745</v>
      </c>
      <c r="J50" s="46">
        <f t="shared" si="6"/>
        <v>2.1666666666666665</v>
      </c>
      <c r="K50" s="46">
        <f t="shared" si="6"/>
        <v>2.4516129032258065</v>
      </c>
      <c r="L50" s="46">
        <f t="shared" si="6"/>
        <v>2</v>
      </c>
      <c r="M50" s="46">
        <f t="shared" si="6"/>
        <v>2.4869230769230768</v>
      </c>
      <c r="N50" s="46">
        <f t="shared" si="6"/>
        <v>1.9542465753424656</v>
      </c>
      <c r="O50" s="46">
        <f t="shared" si="6"/>
        <v>3.5277777777777777</v>
      </c>
      <c r="P50" s="46">
        <f t="shared" si="6"/>
        <v>3.1232894736842107</v>
      </c>
      <c r="Q50" s="46">
        <f t="shared" si="6"/>
        <v>2.8</v>
      </c>
      <c r="R50" s="46">
        <f t="shared" ref="R50:Y50" si="7">+R32/R14</f>
        <v>2.965034965034965</v>
      </c>
      <c r="S50" s="46">
        <f t="shared" si="7"/>
        <v>3.2</v>
      </c>
      <c r="T50" s="46">
        <f t="shared" si="7"/>
        <v>3.8192771084337349</v>
      </c>
      <c r="U50" s="46">
        <f t="shared" si="7"/>
        <v>3.1</v>
      </c>
      <c r="V50" s="46">
        <f t="shared" si="7"/>
        <v>3.247363636363636</v>
      </c>
      <c r="W50" s="46">
        <f t="shared" si="7"/>
        <v>2.2493442622950819</v>
      </c>
      <c r="X50" s="46">
        <f t="shared" si="7"/>
        <v>3.9545454545454546</v>
      </c>
      <c r="Y50" s="46">
        <f t="shared" si="7"/>
        <v>3.1294117647058823</v>
      </c>
      <c r="Z50" s="47">
        <f t="shared" ref="Z50:AA52" si="8">+Z32/Z14</f>
        <v>2.6</v>
      </c>
      <c r="AA50" s="47" t="e">
        <f>+AA32/AA14</f>
        <v>#DIV/0!</v>
      </c>
      <c r="AB50" s="102"/>
      <c r="AC50" s="88"/>
      <c r="AD50" s="88"/>
    </row>
    <row r="51" spans="1:30" x14ac:dyDescent="0.25">
      <c r="A51" s="18" t="s">
        <v>22</v>
      </c>
      <c r="B51" s="46">
        <f t="shared" ref="B51:Q51" si="9">+B33/B15</f>
        <v>5.5319148936170217</v>
      </c>
      <c r="C51" s="46">
        <f t="shared" si="9"/>
        <v>3.25</v>
      </c>
      <c r="D51" s="46">
        <f t="shared" si="9"/>
        <v>5.6</v>
      </c>
      <c r="E51" s="46">
        <f t="shared" si="9"/>
        <v>4.5</v>
      </c>
      <c r="F51" s="46">
        <f t="shared" si="9"/>
        <v>5.5</v>
      </c>
      <c r="G51" s="46">
        <f t="shared" si="9"/>
        <v>5.4027777777777777</v>
      </c>
      <c r="H51" s="46">
        <f t="shared" si="9"/>
        <v>5.8999999999999995</v>
      </c>
      <c r="I51" s="46">
        <f t="shared" si="9"/>
        <v>6.0299999999999994</v>
      </c>
      <c r="J51" s="46">
        <f t="shared" si="9"/>
        <v>5.8</v>
      </c>
      <c r="K51" s="46">
        <f t="shared" si="9"/>
        <v>6.3157894736842106</v>
      </c>
      <c r="L51" s="46">
        <f t="shared" si="9"/>
        <v>6.2928571428571436</v>
      </c>
      <c r="M51" s="46">
        <f t="shared" si="9"/>
        <v>5.6000000000000005</v>
      </c>
      <c r="N51" s="46">
        <f t="shared" si="9"/>
        <v>5.3</v>
      </c>
      <c r="O51" s="46">
        <f t="shared" si="9"/>
        <v>7.1249999999999991</v>
      </c>
      <c r="P51" s="46">
        <f t="shared" si="9"/>
        <v>6.9</v>
      </c>
      <c r="Q51" s="46">
        <f t="shared" si="9"/>
        <v>7.2874999999999996</v>
      </c>
      <c r="R51" s="46">
        <f t="shared" ref="R51:Y51" si="10">+R33/R15</f>
        <v>6.8</v>
      </c>
      <c r="S51" s="46">
        <f t="shared" si="10"/>
        <v>5.4591836734693873</v>
      </c>
      <c r="T51" s="46">
        <f t="shared" si="10"/>
        <v>7.3</v>
      </c>
      <c r="U51" s="46">
        <f t="shared" si="10"/>
        <v>7.3500000000000005</v>
      </c>
      <c r="V51" s="46">
        <f t="shared" si="10"/>
        <v>7.4999999999999991</v>
      </c>
      <c r="W51" s="46">
        <f t="shared" si="10"/>
        <v>7.3000000000000007</v>
      </c>
      <c r="X51" s="46">
        <f t="shared" si="10"/>
        <v>6.9999999999999991</v>
      </c>
      <c r="Y51" s="46">
        <f t="shared" si="10"/>
        <v>7.1999999999999993</v>
      </c>
      <c r="Z51" s="47">
        <f t="shared" si="8"/>
        <v>7</v>
      </c>
      <c r="AA51" s="47" t="e">
        <f t="shared" si="8"/>
        <v>#DIV/0!</v>
      </c>
      <c r="AB51" s="102"/>
      <c r="AC51" s="88"/>
      <c r="AD51" s="88"/>
    </row>
    <row r="52" spans="1:30" x14ac:dyDescent="0.25">
      <c r="A52" s="18" t="s">
        <v>23</v>
      </c>
      <c r="B52" s="46">
        <v>0</v>
      </c>
      <c r="C52" s="46">
        <v>0</v>
      </c>
      <c r="D52" s="46">
        <v>0</v>
      </c>
      <c r="E52" s="46">
        <f t="shared" ref="E52:O52" si="11">+E34/E16</f>
        <v>5</v>
      </c>
      <c r="F52" s="46">
        <v>0</v>
      </c>
      <c r="G52" s="46">
        <f t="shared" si="11"/>
        <v>6</v>
      </c>
      <c r="H52" s="46">
        <f t="shared" si="11"/>
        <v>5.5</v>
      </c>
      <c r="I52" s="46">
        <f t="shared" si="11"/>
        <v>5.5</v>
      </c>
      <c r="J52" s="46">
        <f t="shared" si="11"/>
        <v>5.5555555555555554</v>
      </c>
      <c r="K52" s="46">
        <f t="shared" si="11"/>
        <v>5.3846153846153841</v>
      </c>
      <c r="L52" s="46">
        <f t="shared" si="11"/>
        <v>6.204081632653061</v>
      </c>
      <c r="M52" s="46">
        <f t="shared" si="11"/>
        <v>5.5</v>
      </c>
      <c r="N52" s="46">
        <f t="shared" si="11"/>
        <v>5.5</v>
      </c>
      <c r="O52" s="46">
        <f t="shared" si="11"/>
        <v>6.5</v>
      </c>
      <c r="P52" s="46">
        <v>0</v>
      </c>
      <c r="Q52" s="46">
        <f>+Q34/Q16</f>
        <v>6.6000000000000005</v>
      </c>
      <c r="R52" s="46">
        <f t="shared" ref="R52:Y52" si="12">+R34/R16</f>
        <v>5.3333333333333339</v>
      </c>
      <c r="S52" s="46">
        <f t="shared" si="12"/>
        <v>5.5</v>
      </c>
      <c r="T52" s="46">
        <f t="shared" si="12"/>
        <v>7.0000000000000009</v>
      </c>
      <c r="U52" s="46">
        <f t="shared" si="12"/>
        <v>6.8000000000000007</v>
      </c>
      <c r="V52" s="46">
        <f t="shared" si="12"/>
        <v>7.2000000000000011</v>
      </c>
      <c r="W52" s="46">
        <f t="shared" si="12"/>
        <v>7.0000000000000009</v>
      </c>
      <c r="X52" s="46">
        <f t="shared" si="12"/>
        <v>6.9999999999999991</v>
      </c>
      <c r="Y52" s="46">
        <f t="shared" si="12"/>
        <v>7</v>
      </c>
      <c r="Z52" s="47">
        <f t="shared" si="8"/>
        <v>6.8</v>
      </c>
      <c r="AA52" s="47" t="e">
        <f t="shared" si="8"/>
        <v>#DIV/0!</v>
      </c>
      <c r="AB52" s="102"/>
      <c r="AC52" s="88"/>
      <c r="AD52" s="88"/>
    </row>
    <row r="53" spans="1:30" x14ac:dyDescent="0.25">
      <c r="A53" s="18" t="s">
        <v>24</v>
      </c>
      <c r="B53" s="46">
        <v>0</v>
      </c>
      <c r="C53" s="46">
        <v>0</v>
      </c>
      <c r="D53" s="46">
        <v>0</v>
      </c>
      <c r="E53" s="46">
        <f>+E35/E17</f>
        <v>1.6666666666666667</v>
      </c>
      <c r="F53" s="46">
        <f>+F35/F17</f>
        <v>0</v>
      </c>
      <c r="G53" s="46">
        <f>+G35/G17</f>
        <v>4</v>
      </c>
      <c r="H53" s="46">
        <f>+H35/H17</f>
        <v>4</v>
      </c>
      <c r="I53" s="46">
        <f>+I35/I17</f>
        <v>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7">
        <v>0</v>
      </c>
      <c r="AA53" s="47">
        <v>0</v>
      </c>
      <c r="AB53" s="102"/>
      <c r="AC53" s="88"/>
      <c r="AD53" s="88"/>
    </row>
    <row r="54" spans="1:30" x14ac:dyDescent="0.25">
      <c r="A54" s="18" t="s">
        <v>20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f>+G36/G18</f>
        <v>1.4999999999999998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7">
        <v>0</v>
      </c>
      <c r="AA54" s="47">
        <v>0</v>
      </c>
      <c r="AB54" s="102"/>
      <c r="AC54" s="88"/>
      <c r="AD54" s="88"/>
    </row>
    <row r="55" spans="1:30" x14ac:dyDescent="0.25">
      <c r="A55" s="18" t="s">
        <v>25</v>
      </c>
      <c r="B55" s="46">
        <f t="shared" ref="B55:H55" si="13">+B37/B19</f>
        <v>4.180064308681672</v>
      </c>
      <c r="C55" s="46">
        <f t="shared" si="13"/>
        <v>3.4615384615384612</v>
      </c>
      <c r="D55" s="46">
        <f t="shared" si="13"/>
        <v>5.3333333333333339</v>
      </c>
      <c r="E55" s="46">
        <f t="shared" si="13"/>
        <v>5.0476190476190474</v>
      </c>
      <c r="F55" s="46">
        <f t="shared" si="13"/>
        <v>5.3181818181818175</v>
      </c>
      <c r="G55" s="46">
        <f t="shared" si="13"/>
        <v>3.5019455252918292</v>
      </c>
      <c r="H55" s="46">
        <f t="shared" si="13"/>
        <v>5.5</v>
      </c>
      <c r="I55" s="46">
        <f t="shared" ref="I55:N55" si="14">+I37/I19</f>
        <v>5.454545454545455</v>
      </c>
      <c r="J55" s="46">
        <f t="shared" si="14"/>
        <v>5</v>
      </c>
      <c r="K55" s="46">
        <f t="shared" si="14"/>
        <v>5.6874999999999991</v>
      </c>
      <c r="L55" s="46">
        <f t="shared" si="14"/>
        <v>5.5555555555555554</v>
      </c>
      <c r="M55" s="46">
        <f t="shared" si="14"/>
        <v>5.3524590163934427</v>
      </c>
      <c r="N55" s="46">
        <f t="shared" si="14"/>
        <v>5.3578431372549016</v>
      </c>
      <c r="O55" s="46">
        <f>+O37/O19</f>
        <v>7.117647058823529</v>
      </c>
      <c r="P55" s="46">
        <f>+P37/P19</f>
        <v>6</v>
      </c>
      <c r="Q55" s="46">
        <f>+Q37/Q19</f>
        <v>6.801075268817204</v>
      </c>
      <c r="R55" s="46">
        <f t="shared" ref="R55:Y55" si="15">+R37/R19</f>
        <v>5.1428571428571423</v>
      </c>
      <c r="S55" s="46">
        <f t="shared" si="15"/>
        <v>6</v>
      </c>
      <c r="T55" s="46">
        <f t="shared" si="15"/>
        <v>6.5</v>
      </c>
      <c r="U55" s="46">
        <f t="shared" si="15"/>
        <v>5.9</v>
      </c>
      <c r="V55" s="46">
        <f t="shared" si="15"/>
        <v>6.5</v>
      </c>
      <c r="W55" s="46">
        <f t="shared" si="15"/>
        <v>6.5</v>
      </c>
      <c r="X55" s="46">
        <f t="shared" si="15"/>
        <v>6.2352941176470589</v>
      </c>
      <c r="Y55" s="46">
        <f t="shared" si="15"/>
        <v>6.0000000000000009</v>
      </c>
      <c r="Z55" s="47">
        <f>+Z37/Z19</f>
        <v>5.8500000000000005</v>
      </c>
      <c r="AA55" s="47" t="e">
        <f>+AA37/AA19</f>
        <v>#DIV/0!</v>
      </c>
      <c r="AB55" s="102"/>
      <c r="AC55" s="88"/>
      <c r="AD55" s="88"/>
    </row>
    <row r="56" spans="1:30" x14ac:dyDescent="0.25">
      <c r="A56" s="18" t="s">
        <v>47</v>
      </c>
      <c r="B56" s="46"/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f>+P38/P20</f>
        <v>7</v>
      </c>
      <c r="Q56" s="46">
        <f>+Q38/Q20</f>
        <v>1.1875</v>
      </c>
      <c r="R56" s="46">
        <f t="shared" ref="R56:Y56" si="16">+R38/R20</f>
        <v>5.2</v>
      </c>
      <c r="S56" s="46">
        <f t="shared" si="16"/>
        <v>5.5568181818181808</v>
      </c>
      <c r="T56" s="46">
        <f t="shared" si="16"/>
        <v>5.4884615384615385</v>
      </c>
      <c r="U56" s="46">
        <f t="shared" si="16"/>
        <v>6.6</v>
      </c>
      <c r="V56" s="46">
        <f t="shared" si="16"/>
        <v>6.6000000000000005</v>
      </c>
      <c r="W56" s="46">
        <f t="shared" si="16"/>
        <v>6.6</v>
      </c>
      <c r="X56" s="46">
        <f t="shared" si="16"/>
        <v>6.6</v>
      </c>
      <c r="Y56" s="46">
        <f t="shared" si="16"/>
        <v>6.9999999999999991</v>
      </c>
      <c r="Z56" s="47">
        <f>+Z38/Z20</f>
        <v>6.8</v>
      </c>
      <c r="AA56" s="47" t="e">
        <f>+AA38/AA20</f>
        <v>#DIV/0!</v>
      </c>
      <c r="AB56" s="102"/>
      <c r="AC56" s="88"/>
      <c r="AD56" s="88"/>
    </row>
    <row r="57" spans="1:30" x14ac:dyDescent="0.25">
      <c r="A57" s="18"/>
      <c r="B57" s="46"/>
      <c r="C57" s="46"/>
      <c r="D57" s="46"/>
      <c r="E57" s="46"/>
      <c r="F57" s="46"/>
      <c r="G57" s="46"/>
      <c r="H57" s="46"/>
      <c r="I57" s="46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5"/>
      <c r="AA57" s="18"/>
      <c r="AB57" s="98"/>
      <c r="AC57" s="84"/>
      <c r="AD57" s="84"/>
    </row>
    <row r="58" spans="1:30" s="6" customFormat="1" x14ac:dyDescent="0.25">
      <c r="A58" s="15" t="s">
        <v>27</v>
      </c>
      <c r="B58" s="48">
        <f t="shared" ref="B58:H58" si="17">+B40/B22</f>
        <v>1.9205357142857142</v>
      </c>
      <c r="C58" s="48">
        <f t="shared" si="17"/>
        <v>0.89282202556538837</v>
      </c>
      <c r="D58" s="48">
        <f t="shared" si="17"/>
        <v>1.8320463320463318</v>
      </c>
      <c r="E58" s="48">
        <f t="shared" si="17"/>
        <v>1.9800479858568008</v>
      </c>
      <c r="F58" s="48">
        <f>+F40/F22</f>
        <v>2.436002178649237</v>
      </c>
      <c r="G58" s="48">
        <f t="shared" si="17"/>
        <v>2.8496794110662558</v>
      </c>
      <c r="H58" s="48">
        <f t="shared" si="17"/>
        <v>2.2911675741076833</v>
      </c>
      <c r="I58" s="48">
        <f>+I40/I22</f>
        <v>2.4999999999999996</v>
      </c>
      <c r="J58" s="49">
        <f t="shared" ref="J58:Q58" si="18">J40/J22</f>
        <v>2.6286478057473825</v>
      </c>
      <c r="K58" s="49">
        <f t="shared" si="18"/>
        <v>3.0329880043620503</v>
      </c>
      <c r="L58" s="49">
        <f t="shared" si="18"/>
        <v>2.8133929225584295</v>
      </c>
      <c r="M58" s="49">
        <f t="shared" si="18"/>
        <v>2.8892455858747992</v>
      </c>
      <c r="N58" s="49">
        <f t="shared" si="18"/>
        <v>2.3466795693722022</v>
      </c>
      <c r="O58" s="49">
        <f t="shared" si="18"/>
        <v>3.892701185277605</v>
      </c>
      <c r="P58" s="49">
        <f t="shared" si="18"/>
        <v>3.5083588415352014</v>
      </c>
      <c r="Q58" s="49">
        <f t="shared" si="18"/>
        <v>3.2894736842105261</v>
      </c>
      <c r="R58" s="49">
        <f t="shared" ref="R58:Y58" si="19">R40/R22</f>
        <v>3.5477239353891341</v>
      </c>
      <c r="S58" s="49">
        <f t="shared" si="19"/>
        <v>3.5420889789821826</v>
      </c>
      <c r="T58" s="49">
        <f t="shared" si="19"/>
        <v>4.0024804103951741</v>
      </c>
      <c r="U58" s="49">
        <f t="shared" si="19"/>
        <v>3.3588525128654334</v>
      </c>
      <c r="V58" s="49">
        <f t="shared" si="19"/>
        <v>3.5420168067226889</v>
      </c>
      <c r="W58" s="49">
        <f t="shared" si="19"/>
        <v>2.6144286147317368</v>
      </c>
      <c r="X58" s="49">
        <f t="shared" si="19"/>
        <v>4.1461484098939936</v>
      </c>
      <c r="Y58" s="49">
        <f t="shared" si="19"/>
        <v>3.51864764923402</v>
      </c>
      <c r="Z58" s="50">
        <f>Z40/Z22</f>
        <v>3.0561881188118809</v>
      </c>
      <c r="AA58" s="49">
        <f>AA40/AA22</f>
        <v>3.5037174721189595</v>
      </c>
      <c r="AB58" s="103">
        <f>AB40/AB22</f>
        <v>3.7140019860973186</v>
      </c>
      <c r="AC58" s="89" t="e">
        <f t="shared" ref="AC58:AD58" si="20">AC40/AC22</f>
        <v>#DIV/0!</v>
      </c>
      <c r="AD58" s="89" t="e">
        <f t="shared" si="20"/>
        <v>#DIV/0!</v>
      </c>
    </row>
    <row r="59" spans="1:30" x14ac:dyDescent="0.25">
      <c r="A59" s="25"/>
      <c r="B59" s="51"/>
      <c r="C59" s="51"/>
      <c r="D59" s="51"/>
      <c r="E59" s="51"/>
      <c r="F59" s="51"/>
      <c r="G59" s="51"/>
      <c r="H59" s="51"/>
      <c r="I59" s="52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53"/>
      <c r="AA59" s="25"/>
      <c r="AB59" s="100"/>
      <c r="AC59" s="86"/>
      <c r="AD59" s="86"/>
    </row>
    <row r="60" spans="1:30" x14ac:dyDescent="0.25">
      <c r="AA60" s="29">
        <f>AVERAGE(V58:Z58)</f>
        <v>3.3754859198788645</v>
      </c>
      <c r="AB60" s="6" t="s">
        <v>54</v>
      </c>
      <c r="AC60" s="6" t="s">
        <v>54</v>
      </c>
      <c r="AD60" s="6" t="s">
        <v>54</v>
      </c>
    </row>
    <row r="61" spans="1:30" hidden="1" x14ac:dyDescent="0.25">
      <c r="N61" s="29"/>
      <c r="AA61" s="29">
        <f>AVERAGE(N58:W58)</f>
        <v>3.3644804539481883</v>
      </c>
      <c r="AB61" s="6" t="s">
        <v>55</v>
      </c>
      <c r="AC61" s="6" t="s">
        <v>55</v>
      </c>
      <c r="AD61" s="6" t="s">
        <v>55</v>
      </c>
    </row>
    <row r="62" spans="1:30" x14ac:dyDescent="0.25">
      <c r="A62" s="6" t="s">
        <v>5</v>
      </c>
      <c r="AA62" s="29">
        <f>AVERAGE(Q58:Z58)</f>
        <v>3.4618049121236765</v>
      </c>
      <c r="AB62" s="54" t="s">
        <v>55</v>
      </c>
      <c r="AC62" s="54" t="s">
        <v>55</v>
      </c>
      <c r="AD62" s="54" t="s">
        <v>55</v>
      </c>
    </row>
    <row r="64" spans="1:30" s="6" customFormat="1" hidden="1" x14ac:dyDescent="0.25">
      <c r="A64" s="55" t="s">
        <v>6</v>
      </c>
      <c r="B64" s="56" t="s">
        <v>7</v>
      </c>
      <c r="C64" s="56" t="s">
        <v>8</v>
      </c>
      <c r="D64" s="57" t="s">
        <v>9</v>
      </c>
      <c r="E64" s="58" t="s">
        <v>10</v>
      </c>
    </row>
    <row r="65" spans="1:54" x14ac:dyDescent="0.25">
      <c r="A65" s="59" t="s">
        <v>11</v>
      </c>
      <c r="B65" s="60">
        <v>43913</v>
      </c>
      <c r="C65" s="60">
        <v>40800</v>
      </c>
      <c r="D65" s="60">
        <v>35300</v>
      </c>
      <c r="E65" s="60">
        <f>SUM(B65:D65)</f>
        <v>120013</v>
      </c>
    </row>
    <row r="66" spans="1:54" x14ac:dyDescent="0.25">
      <c r="A66" s="61" t="s">
        <v>12</v>
      </c>
      <c r="B66" s="62">
        <v>47979</v>
      </c>
      <c r="C66" s="62">
        <v>38517</v>
      </c>
      <c r="D66" s="62">
        <v>39600</v>
      </c>
      <c r="E66" s="62">
        <f>SUM(B66:D66)</f>
        <v>126096</v>
      </c>
    </row>
    <row r="67" spans="1:54" x14ac:dyDescent="0.25">
      <c r="A67" s="61" t="s">
        <v>13</v>
      </c>
      <c r="B67" s="62">
        <v>50113</v>
      </c>
      <c r="C67" s="62">
        <v>40377</v>
      </c>
      <c r="D67" s="62">
        <v>36790</v>
      </c>
      <c r="E67" s="62">
        <f>SUM(B67:D67)</f>
        <v>127280</v>
      </c>
    </row>
    <row r="68" spans="1:54" x14ac:dyDescent="0.25">
      <c r="A68" s="61" t="s">
        <v>14</v>
      </c>
      <c r="B68" s="62">
        <v>39418</v>
      </c>
      <c r="C68" s="62">
        <v>31070</v>
      </c>
      <c r="D68" s="62">
        <v>32177</v>
      </c>
      <c r="E68" s="62">
        <f>SUM(B68:D68)</f>
        <v>102665</v>
      </c>
    </row>
    <row r="69" spans="1:54" x14ac:dyDescent="0.25">
      <c r="A69" s="61" t="s">
        <v>3</v>
      </c>
      <c r="B69" s="62">
        <v>34263</v>
      </c>
      <c r="C69" s="62">
        <v>24484</v>
      </c>
      <c r="D69" s="62">
        <v>29918</v>
      </c>
      <c r="E69" s="62">
        <f>SUM(B69:D69)</f>
        <v>88665</v>
      </c>
    </row>
    <row r="70" spans="1:54" ht="7.95" customHeight="1" x14ac:dyDescent="0.25">
      <c r="A70" s="25"/>
      <c r="B70" s="63"/>
      <c r="C70" s="63"/>
      <c r="D70" s="63"/>
      <c r="E70" s="63"/>
    </row>
    <row r="71" spans="1:54" x14ac:dyDescent="0.25">
      <c r="A71" s="64" t="s">
        <v>59</v>
      </c>
      <c r="B71" s="65"/>
      <c r="C71" s="65"/>
      <c r="D71" s="65"/>
      <c r="E71" s="65"/>
    </row>
    <row r="72" spans="1:54" s="28" customFormat="1" x14ac:dyDescent="0.25">
      <c r="A72" s="6" t="s">
        <v>60</v>
      </c>
      <c r="B72" s="64"/>
      <c r="C72" s="64"/>
      <c r="D72" s="64"/>
      <c r="E72" s="64"/>
      <c r="F72" s="64"/>
    </row>
    <row r="73" spans="1:54" s="28" customFormat="1" hidden="1" x14ac:dyDescent="0.25">
      <c r="B73" s="8">
        <v>35796</v>
      </c>
      <c r="C73" s="8">
        <v>36161</v>
      </c>
      <c r="D73" s="8">
        <v>36526</v>
      </c>
      <c r="E73" s="8">
        <v>36892</v>
      </c>
      <c r="F73" s="8">
        <v>37257</v>
      </c>
      <c r="G73" s="8">
        <v>37622</v>
      </c>
      <c r="H73" s="8">
        <v>37987</v>
      </c>
      <c r="I73" s="8">
        <v>38353</v>
      </c>
      <c r="J73" s="8">
        <v>38718</v>
      </c>
      <c r="K73" s="8">
        <v>39083</v>
      </c>
      <c r="L73" s="8">
        <v>39448</v>
      </c>
      <c r="M73" s="8">
        <v>39814</v>
      </c>
      <c r="N73" s="8">
        <v>40179</v>
      </c>
      <c r="O73" s="8">
        <v>40544</v>
      </c>
      <c r="P73" s="8">
        <v>40909</v>
      </c>
      <c r="Q73" s="8">
        <v>41275</v>
      </c>
      <c r="R73" s="8">
        <v>41640</v>
      </c>
      <c r="S73" s="8">
        <v>42005</v>
      </c>
      <c r="T73" s="8">
        <v>42370</v>
      </c>
      <c r="U73" s="8">
        <v>42736</v>
      </c>
      <c r="V73" s="8">
        <v>43101</v>
      </c>
      <c r="W73" s="8">
        <v>43466</v>
      </c>
      <c r="X73" s="8">
        <v>43831</v>
      </c>
      <c r="Y73" s="8">
        <v>44197</v>
      </c>
      <c r="Z73" s="8">
        <v>44562</v>
      </c>
      <c r="AA73" s="8">
        <v>44927</v>
      </c>
      <c r="AB73" s="8">
        <v>45292</v>
      </c>
      <c r="AC73" s="8">
        <v>45293</v>
      </c>
      <c r="AD73" s="8">
        <v>45294</v>
      </c>
      <c r="AE73" s="8">
        <v>46388</v>
      </c>
      <c r="AF73" s="8">
        <v>46753</v>
      </c>
      <c r="AG73" s="8">
        <v>47119</v>
      </c>
      <c r="AH73" s="8">
        <v>47484</v>
      </c>
      <c r="AI73" s="8">
        <v>47849</v>
      </c>
      <c r="AJ73" s="8">
        <v>48214</v>
      </c>
      <c r="AK73" s="8">
        <v>48580</v>
      </c>
      <c r="AL73" s="8">
        <v>48945</v>
      </c>
      <c r="AM73" s="8">
        <v>49310</v>
      </c>
      <c r="AN73" s="8">
        <v>49675</v>
      </c>
      <c r="AO73" s="8">
        <v>50041</v>
      </c>
      <c r="AP73" s="8">
        <v>50406</v>
      </c>
      <c r="AQ73" s="8">
        <v>50771</v>
      </c>
      <c r="AR73" s="8">
        <v>51136</v>
      </c>
      <c r="AS73" s="8">
        <v>51502</v>
      </c>
      <c r="AT73" s="8">
        <v>51867</v>
      </c>
      <c r="AU73" s="8">
        <v>52232</v>
      </c>
      <c r="AV73" s="8">
        <v>52597</v>
      </c>
      <c r="AW73" s="8">
        <v>52963</v>
      </c>
      <c r="AX73" s="8">
        <v>53328</v>
      </c>
      <c r="AY73" s="8">
        <v>53693</v>
      </c>
      <c r="AZ73" s="8">
        <v>54058</v>
      </c>
      <c r="BA73" s="8">
        <v>54424</v>
      </c>
      <c r="BB73" s="8">
        <v>54789</v>
      </c>
    </row>
    <row r="74" spans="1:54" s="28" customFormat="1" x14ac:dyDescent="0.25">
      <c r="A74" s="66"/>
      <c r="B74" s="67" t="str">
        <f t="shared" ref="B74:X74" si="21">B11</f>
        <v>1998/1999</v>
      </c>
      <c r="C74" s="67" t="str">
        <f t="shared" si="21"/>
        <v>1999/2000</v>
      </c>
      <c r="D74" s="67" t="str">
        <f t="shared" si="21"/>
        <v>2000/01</v>
      </c>
      <c r="E74" s="67" t="str">
        <f t="shared" si="21"/>
        <v>2001/02</v>
      </c>
      <c r="F74" s="67" t="str">
        <f t="shared" si="21"/>
        <v>2002/03</v>
      </c>
      <c r="G74" s="67" t="str">
        <f t="shared" si="21"/>
        <v>2003/04</v>
      </c>
      <c r="H74" s="67" t="str">
        <f t="shared" si="21"/>
        <v>2004/05</v>
      </c>
      <c r="I74" s="67" t="str">
        <f t="shared" si="21"/>
        <v>2005/06</v>
      </c>
      <c r="J74" s="67" t="str">
        <f t="shared" si="21"/>
        <v>2006/07</v>
      </c>
      <c r="K74" s="67" t="str">
        <f t="shared" si="21"/>
        <v>2007/08</v>
      </c>
      <c r="L74" s="67" t="str">
        <f t="shared" si="21"/>
        <v>2008/09</v>
      </c>
      <c r="M74" s="67" t="str">
        <f t="shared" si="21"/>
        <v>2009/10</v>
      </c>
      <c r="N74" s="67" t="str">
        <f t="shared" si="21"/>
        <v>2010/11</v>
      </c>
      <c r="O74" s="67" t="str">
        <f t="shared" si="21"/>
        <v>2011/12</v>
      </c>
      <c r="P74" s="67" t="str">
        <f t="shared" si="21"/>
        <v>2012/13</v>
      </c>
      <c r="Q74" s="67" t="str">
        <f t="shared" si="21"/>
        <v>2013/14</v>
      </c>
      <c r="R74" s="67" t="str">
        <f t="shared" si="21"/>
        <v>2014/15</v>
      </c>
      <c r="S74" s="67" t="str">
        <f t="shared" si="21"/>
        <v>2015/16</v>
      </c>
      <c r="T74" s="67" t="str">
        <f t="shared" si="21"/>
        <v>2016/17</v>
      </c>
      <c r="U74" s="67" t="str">
        <f t="shared" si="21"/>
        <v>2017/18</v>
      </c>
      <c r="V74" s="67" t="str">
        <f t="shared" si="21"/>
        <v>2018/19</v>
      </c>
      <c r="W74" s="67" t="str">
        <f t="shared" si="21"/>
        <v>2019/20</v>
      </c>
      <c r="X74" s="67" t="str">
        <f t="shared" si="21"/>
        <v>2020/21</v>
      </c>
      <c r="Y74" s="67" t="str">
        <f>Y11</f>
        <v>2021/22</v>
      </c>
      <c r="Z74" s="67" t="str">
        <f>Z11</f>
        <v>2022/23</v>
      </c>
      <c r="AA74" s="67" t="str">
        <f>AA11</f>
        <v>2023/24</v>
      </c>
      <c r="AB74" s="96" t="s">
        <v>67</v>
      </c>
      <c r="AC74" s="82" t="s">
        <v>69</v>
      </c>
      <c r="AD74" s="82" t="s">
        <v>70</v>
      </c>
    </row>
    <row r="75" spans="1:54" s="28" customFormat="1" x14ac:dyDescent="0.25">
      <c r="A75" s="68" t="s">
        <v>56</v>
      </c>
      <c r="B75" s="68"/>
      <c r="C75" s="68"/>
      <c r="D75" s="69" t="s">
        <v>57</v>
      </c>
      <c r="E75" s="69" t="s">
        <v>57</v>
      </c>
      <c r="F75" s="69" t="s">
        <v>57</v>
      </c>
      <c r="G75" s="69" t="s">
        <v>57</v>
      </c>
      <c r="H75" s="69" t="s">
        <v>57</v>
      </c>
      <c r="I75" s="69" t="s">
        <v>57</v>
      </c>
      <c r="J75" s="69" t="s">
        <v>57</v>
      </c>
      <c r="K75" s="69" t="s">
        <v>57</v>
      </c>
      <c r="L75" s="69" t="s">
        <v>57</v>
      </c>
      <c r="M75" s="69" t="s">
        <v>57</v>
      </c>
      <c r="N75" s="69" t="s">
        <v>57</v>
      </c>
      <c r="O75" s="69" t="s">
        <v>57</v>
      </c>
      <c r="P75" s="69" t="s">
        <v>57</v>
      </c>
      <c r="Q75" s="69" t="s">
        <v>57</v>
      </c>
      <c r="R75" s="69" t="s">
        <v>57</v>
      </c>
      <c r="S75" s="69" t="s">
        <v>57</v>
      </c>
      <c r="T75" s="69" t="s">
        <v>57</v>
      </c>
      <c r="U75" s="69" t="s">
        <v>57</v>
      </c>
      <c r="V75" s="69" t="s">
        <v>57</v>
      </c>
      <c r="W75" s="69" t="s">
        <v>57</v>
      </c>
      <c r="X75" s="69" t="s">
        <v>57</v>
      </c>
      <c r="Y75" s="69" t="s">
        <v>57</v>
      </c>
      <c r="Z75" s="69" t="s">
        <v>57</v>
      </c>
      <c r="AA75" s="69" t="s">
        <v>57</v>
      </c>
      <c r="AB75" s="104" t="s">
        <v>57</v>
      </c>
      <c r="AC75" s="90" t="s">
        <v>57</v>
      </c>
      <c r="AD75" s="90" t="s">
        <v>57</v>
      </c>
    </row>
    <row r="76" spans="1:54" s="28" customFormat="1" x14ac:dyDescent="0.25">
      <c r="A76" s="70"/>
      <c r="B76" s="70"/>
      <c r="C76" s="70"/>
      <c r="D76" s="70"/>
      <c r="E76" s="70"/>
      <c r="F76" s="70"/>
      <c r="G76" s="71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72"/>
      <c r="U76" s="72"/>
      <c r="V76" s="72"/>
      <c r="W76" s="72"/>
      <c r="X76" s="72"/>
      <c r="Y76" s="72"/>
      <c r="Z76" s="72"/>
      <c r="AA76" s="72"/>
      <c r="AB76" s="105"/>
      <c r="AC76" s="91"/>
      <c r="AD76" s="91"/>
    </row>
    <row r="77" spans="1:54" s="28" customFormat="1" x14ac:dyDescent="0.25">
      <c r="A77" s="18" t="s">
        <v>21</v>
      </c>
      <c r="B77" s="73">
        <v>0</v>
      </c>
      <c r="C77" s="73">
        <v>0</v>
      </c>
      <c r="D77" s="74">
        <f t="shared" ref="D77:X77" si="22">D14/D22</f>
        <v>0.96525096525096543</v>
      </c>
      <c r="E77" s="74">
        <f t="shared" si="22"/>
        <v>0.88394999368607163</v>
      </c>
      <c r="F77" s="74">
        <f t="shared" si="22"/>
        <v>0.91230936819172104</v>
      </c>
      <c r="G77" s="74">
        <f t="shared" si="22"/>
        <v>0.83115649489432453</v>
      </c>
      <c r="H77" s="74">
        <f t="shared" si="22"/>
        <v>0.85904416212946166</v>
      </c>
      <c r="I77" s="74">
        <f t="shared" si="22"/>
        <v>0.86666666666666659</v>
      </c>
      <c r="J77" s="74">
        <f t="shared" si="22"/>
        <v>0.8687903764758298</v>
      </c>
      <c r="K77" s="74">
        <f t="shared" si="22"/>
        <v>0.84514721919302072</v>
      </c>
      <c r="L77" s="74">
        <f t="shared" si="22"/>
        <v>0.80591984760788327</v>
      </c>
      <c r="M77" s="74">
        <f t="shared" si="22"/>
        <v>0.86944890315676826</v>
      </c>
      <c r="N77" s="74">
        <f t="shared" si="22"/>
        <v>0.88302891012459173</v>
      </c>
      <c r="O77" s="74">
        <f t="shared" si="22"/>
        <v>0.8983156581409858</v>
      </c>
      <c r="P77" s="74">
        <f t="shared" si="22"/>
        <v>0.89474923475394397</v>
      </c>
      <c r="Q77" s="74">
        <f t="shared" si="22"/>
        <v>0.88539104771273969</v>
      </c>
      <c r="R77" s="74">
        <f t="shared" si="22"/>
        <v>0.83994126284875181</v>
      </c>
      <c r="S77" s="74">
        <f t="shared" si="22"/>
        <v>0.85351541662221275</v>
      </c>
      <c r="T77" s="74">
        <f t="shared" si="22"/>
        <v>0.935791194543097</v>
      </c>
      <c r="U77" s="74">
        <f t="shared" si="22"/>
        <v>0.93069090112777841</v>
      </c>
      <c r="V77" s="74">
        <f t="shared" si="22"/>
        <v>0.92436974789915971</v>
      </c>
      <c r="W77" s="74">
        <f t="shared" si="22"/>
        <v>0.92452258260078801</v>
      </c>
      <c r="X77" s="74">
        <f t="shared" si="22"/>
        <v>0.93286219081272082</v>
      </c>
      <c r="Y77" s="74">
        <f>Y14/Y22</f>
        <v>0.89804543053354458</v>
      </c>
      <c r="Z77" s="74">
        <f>Z14/Z22</f>
        <v>0.8910891089108911</v>
      </c>
      <c r="AA77" s="71"/>
      <c r="AB77" s="106"/>
      <c r="AC77" s="92"/>
      <c r="AD77" s="92"/>
    </row>
    <row r="78" spans="1:54" s="28" customFormat="1" x14ac:dyDescent="0.25">
      <c r="A78" s="18" t="s">
        <v>22</v>
      </c>
      <c r="B78" s="73">
        <v>0</v>
      </c>
      <c r="C78" s="73">
        <v>0</v>
      </c>
      <c r="D78" s="74">
        <f t="shared" ref="D78:X78" si="23">D15/D22</f>
        <v>2.5740025740025745E-2</v>
      </c>
      <c r="E78" s="74">
        <f t="shared" si="23"/>
        <v>9.8497285010733696E-2</v>
      </c>
      <c r="F78" s="74">
        <f t="shared" si="23"/>
        <v>5.7189542483660122E-2</v>
      </c>
      <c r="G78" s="74">
        <f t="shared" si="23"/>
        <v>0.12823557349798151</v>
      </c>
      <c r="H78" s="74">
        <f t="shared" si="23"/>
        <v>0.10949788263762858</v>
      </c>
      <c r="I78" s="74">
        <f t="shared" si="23"/>
        <v>0.11111111111111109</v>
      </c>
      <c r="J78" s="74">
        <f t="shared" si="23"/>
        <v>0.11138338159946536</v>
      </c>
      <c r="K78" s="74">
        <f t="shared" si="23"/>
        <v>0.12949836423118866</v>
      </c>
      <c r="L78" s="74">
        <f t="shared" si="23"/>
        <v>0.16411458714924168</v>
      </c>
      <c r="M78" s="74">
        <f t="shared" si="23"/>
        <v>0.11369716425896201</v>
      </c>
      <c r="N78" s="74">
        <f t="shared" si="23"/>
        <v>0.10281843474053465</v>
      </c>
      <c r="O78" s="74">
        <f t="shared" si="23"/>
        <v>8.9831565814098582E-2</v>
      </c>
      <c r="P78" s="74">
        <f t="shared" si="23"/>
        <v>8.8297621850718155E-2</v>
      </c>
      <c r="Q78" s="74">
        <f t="shared" si="23"/>
        <v>9.83767830791933E-2</v>
      </c>
      <c r="R78" s="74">
        <f t="shared" si="23"/>
        <v>0.14096916299559473</v>
      </c>
      <c r="S78" s="74">
        <f t="shared" si="23"/>
        <v>0.10455563853622106</v>
      </c>
      <c r="T78" s="74">
        <f t="shared" si="23"/>
        <v>3.0441400304414001E-2</v>
      </c>
      <c r="U78" s="74">
        <f t="shared" si="23"/>
        <v>3.8322566517026167E-2</v>
      </c>
      <c r="V78" s="74">
        <f t="shared" si="23"/>
        <v>4.5378151260504207E-2</v>
      </c>
      <c r="W78" s="74">
        <f t="shared" si="23"/>
        <v>5.1530766899060318E-2</v>
      </c>
      <c r="X78" s="74">
        <f t="shared" si="23"/>
        <v>4.0282685512367494E-2</v>
      </c>
      <c r="Y78" s="74">
        <f>Y15/Y22</f>
        <v>6.0221870047543577E-2</v>
      </c>
      <c r="Z78" s="74">
        <f>Z15/Z22</f>
        <v>6.4356435643564358E-2</v>
      </c>
      <c r="AA78" s="71"/>
      <c r="AB78" s="106"/>
      <c r="AC78" s="92"/>
      <c r="AD78" s="92"/>
    </row>
    <row r="79" spans="1:54" s="28" customFormat="1" x14ac:dyDescent="0.25">
      <c r="A79" s="18" t="s">
        <v>23</v>
      </c>
      <c r="B79" s="73">
        <v>0</v>
      </c>
      <c r="C79" s="73">
        <v>0</v>
      </c>
      <c r="D79" s="74">
        <f t="shared" ref="D79:X79" si="24">D16/D22</f>
        <v>0</v>
      </c>
      <c r="E79" s="74">
        <f t="shared" si="24"/>
        <v>1.2627857052658167E-3</v>
      </c>
      <c r="F79" s="74">
        <f t="shared" si="24"/>
        <v>0</v>
      </c>
      <c r="G79" s="74">
        <f t="shared" si="24"/>
        <v>5.9368321063880325E-3</v>
      </c>
      <c r="H79" s="74">
        <f t="shared" si="24"/>
        <v>6.0496067755595895E-3</v>
      </c>
      <c r="I79" s="74">
        <f t="shared" si="24"/>
        <v>2.2222222222222218E-3</v>
      </c>
      <c r="J79" s="74">
        <f t="shared" si="24"/>
        <v>2.0049008687903764E-3</v>
      </c>
      <c r="K79" s="74">
        <f t="shared" si="24"/>
        <v>3.5441657579062162E-3</v>
      </c>
      <c r="L79" s="74">
        <f t="shared" si="24"/>
        <v>3.590006593889662E-3</v>
      </c>
      <c r="M79" s="74">
        <f t="shared" si="24"/>
        <v>5.3504547886570354E-4</v>
      </c>
      <c r="N79" s="74">
        <f t="shared" si="24"/>
        <v>1.8144429660094351E-3</v>
      </c>
      <c r="O79" s="74">
        <f t="shared" si="24"/>
        <v>1.2476606363069247E-3</v>
      </c>
      <c r="P79" s="74">
        <f t="shared" si="24"/>
        <v>0</v>
      </c>
      <c r="Q79" s="74">
        <f t="shared" si="24"/>
        <v>1.8445646827348744E-3</v>
      </c>
      <c r="R79" s="74">
        <f t="shared" si="24"/>
        <v>1.7621145374449338E-3</v>
      </c>
      <c r="S79" s="74">
        <f t="shared" si="24"/>
        <v>2.3471673957110848E-3</v>
      </c>
      <c r="T79" s="74">
        <f t="shared" si="24"/>
        <v>3.2132589210214775E-3</v>
      </c>
      <c r="U79" s="74">
        <f t="shared" si="24"/>
        <v>8.7594437753202672E-4</v>
      </c>
      <c r="V79" s="74">
        <f t="shared" si="24"/>
        <v>2.5210084033613443E-3</v>
      </c>
      <c r="W79" s="74">
        <f t="shared" si="24"/>
        <v>4.5468323734464983E-3</v>
      </c>
      <c r="X79" s="74">
        <f t="shared" si="24"/>
        <v>5.6537102473498239E-3</v>
      </c>
      <c r="Y79" s="74">
        <f>Y16/Y22</f>
        <v>1.0565240359218171E-2</v>
      </c>
      <c r="Z79" s="74">
        <f>Z16/Z22</f>
        <v>7.9207920792079209E-3</v>
      </c>
      <c r="AA79" s="71"/>
      <c r="AB79" s="106"/>
      <c r="AC79" s="92"/>
      <c r="AD79" s="92"/>
    </row>
    <row r="80" spans="1:54" s="28" customFormat="1" x14ac:dyDescent="0.25">
      <c r="A80" s="18" t="s">
        <v>24</v>
      </c>
      <c r="B80" s="73">
        <v>0</v>
      </c>
      <c r="C80" s="73">
        <v>0</v>
      </c>
      <c r="D80" s="74">
        <f t="shared" ref="D80:X80" si="25">D17/D22</f>
        <v>1.2870012870012872E-3</v>
      </c>
      <c r="E80" s="74">
        <f t="shared" si="25"/>
        <v>3.03068569263796E-3</v>
      </c>
      <c r="F80" s="74">
        <f t="shared" si="25"/>
        <v>5.4466230936819167E-4</v>
      </c>
      <c r="G80" s="74">
        <f t="shared" si="25"/>
        <v>2.9684160531940162E-3</v>
      </c>
      <c r="H80" s="74">
        <f t="shared" si="25"/>
        <v>3.6297640653357535E-3</v>
      </c>
      <c r="I80" s="74">
        <f t="shared" si="25"/>
        <v>1.6666666666666663E-3</v>
      </c>
      <c r="J80" s="74">
        <f t="shared" si="25"/>
        <v>0</v>
      </c>
      <c r="K80" s="74">
        <f t="shared" si="25"/>
        <v>0</v>
      </c>
      <c r="L80" s="74">
        <f t="shared" si="25"/>
        <v>0</v>
      </c>
      <c r="M80" s="74">
        <f t="shared" si="25"/>
        <v>0</v>
      </c>
      <c r="N80" s="74">
        <f t="shared" si="25"/>
        <v>0</v>
      </c>
      <c r="O80" s="74">
        <f t="shared" si="25"/>
        <v>0</v>
      </c>
      <c r="P80" s="74">
        <f t="shared" si="25"/>
        <v>0</v>
      </c>
      <c r="Q80" s="74">
        <f t="shared" si="25"/>
        <v>0</v>
      </c>
      <c r="R80" s="74">
        <f t="shared" si="25"/>
        <v>0</v>
      </c>
      <c r="S80" s="74">
        <f t="shared" si="25"/>
        <v>1.0668942707777659E-4</v>
      </c>
      <c r="T80" s="74">
        <f t="shared" si="25"/>
        <v>0</v>
      </c>
      <c r="U80" s="74">
        <f t="shared" si="25"/>
        <v>0</v>
      </c>
      <c r="V80" s="74">
        <f t="shared" si="25"/>
        <v>0</v>
      </c>
      <c r="W80" s="74">
        <f t="shared" si="25"/>
        <v>0</v>
      </c>
      <c r="X80" s="74">
        <f t="shared" si="25"/>
        <v>0</v>
      </c>
      <c r="Y80" s="74">
        <f>Y17/Y22</f>
        <v>0</v>
      </c>
      <c r="Z80" s="74">
        <f>Z17/Z22</f>
        <v>0</v>
      </c>
      <c r="AA80" s="71"/>
      <c r="AB80" s="106"/>
      <c r="AC80" s="92"/>
      <c r="AD80" s="92"/>
    </row>
    <row r="81" spans="1:243" s="28" customFormat="1" x14ac:dyDescent="0.25">
      <c r="A81" s="18" t="s">
        <v>20</v>
      </c>
      <c r="B81" s="73">
        <v>0</v>
      </c>
      <c r="C81" s="73">
        <v>0</v>
      </c>
      <c r="D81" s="74">
        <f t="shared" ref="D81:X81" si="26">D18/D22</f>
        <v>0</v>
      </c>
      <c r="E81" s="74">
        <f t="shared" si="26"/>
        <v>0</v>
      </c>
      <c r="F81" s="74">
        <f t="shared" si="26"/>
        <v>0</v>
      </c>
      <c r="G81" s="74">
        <f t="shared" si="26"/>
        <v>1.1873664212776066E-3</v>
      </c>
      <c r="H81" s="74">
        <f t="shared" si="26"/>
        <v>0</v>
      </c>
      <c r="I81" s="74">
        <f t="shared" si="26"/>
        <v>0</v>
      </c>
      <c r="J81" s="74">
        <f t="shared" si="26"/>
        <v>0</v>
      </c>
      <c r="K81" s="74">
        <f t="shared" si="26"/>
        <v>0</v>
      </c>
      <c r="L81" s="74">
        <f t="shared" si="26"/>
        <v>0</v>
      </c>
      <c r="M81" s="74">
        <f t="shared" si="26"/>
        <v>0</v>
      </c>
      <c r="N81" s="74">
        <f t="shared" si="26"/>
        <v>0</v>
      </c>
      <c r="O81" s="74">
        <f t="shared" si="26"/>
        <v>0</v>
      </c>
      <c r="P81" s="74">
        <f t="shared" si="26"/>
        <v>0</v>
      </c>
      <c r="Q81" s="74">
        <f t="shared" si="26"/>
        <v>0</v>
      </c>
      <c r="R81" s="74">
        <f t="shared" si="26"/>
        <v>0</v>
      </c>
      <c r="S81" s="74">
        <f t="shared" si="26"/>
        <v>0</v>
      </c>
      <c r="T81" s="74">
        <f t="shared" si="26"/>
        <v>1.1274592705338519E-4</v>
      </c>
      <c r="U81" s="74">
        <f t="shared" si="26"/>
        <v>0</v>
      </c>
      <c r="V81" s="74">
        <f t="shared" si="26"/>
        <v>0</v>
      </c>
      <c r="W81" s="74">
        <f t="shared" si="26"/>
        <v>0</v>
      </c>
      <c r="X81" s="74">
        <f t="shared" si="26"/>
        <v>0</v>
      </c>
      <c r="Y81" s="74">
        <f>Y18/Y22</f>
        <v>0</v>
      </c>
      <c r="Z81" s="74">
        <f>Z18/Z22</f>
        <v>0</v>
      </c>
      <c r="AA81" s="71"/>
      <c r="AB81" s="106"/>
      <c r="AC81" s="92"/>
      <c r="AD81" s="92"/>
    </row>
    <row r="82" spans="1:243" s="28" customFormat="1" x14ac:dyDescent="0.25">
      <c r="A82" s="18" t="s">
        <v>25</v>
      </c>
      <c r="B82" s="73">
        <v>0</v>
      </c>
      <c r="C82" s="73">
        <v>0</v>
      </c>
      <c r="D82" s="74">
        <f t="shared" ref="D82:X82" si="27">D19/D22</f>
        <v>7.7220077220077231E-3</v>
      </c>
      <c r="E82" s="74">
        <f t="shared" si="27"/>
        <v>1.3259249905291075E-2</v>
      </c>
      <c r="F82" s="74">
        <f t="shared" si="27"/>
        <v>2.9956427015250541E-2</v>
      </c>
      <c r="G82" s="74">
        <f t="shared" si="27"/>
        <v>3.0515317026834486E-2</v>
      </c>
      <c r="H82" s="74">
        <f t="shared" si="27"/>
        <v>2.1778584392014522E-2</v>
      </c>
      <c r="I82" s="74">
        <f t="shared" si="27"/>
        <v>1.833333333333333E-2</v>
      </c>
      <c r="J82" s="74">
        <f t="shared" si="27"/>
        <v>1.7821341055914458E-2</v>
      </c>
      <c r="K82" s="74">
        <f t="shared" si="27"/>
        <v>2.1810250817884406E-2</v>
      </c>
      <c r="L82" s="74">
        <f t="shared" si="27"/>
        <v>2.6375558648985272E-2</v>
      </c>
      <c r="M82" s="74">
        <f t="shared" si="27"/>
        <v>1.6318887105403957E-2</v>
      </c>
      <c r="N82" s="74">
        <f t="shared" si="27"/>
        <v>1.2338212168864158E-2</v>
      </c>
      <c r="O82" s="74">
        <f t="shared" si="27"/>
        <v>1.0605115408608859E-2</v>
      </c>
      <c r="P82" s="74">
        <f t="shared" si="27"/>
        <v>1.4127619496114905E-2</v>
      </c>
      <c r="Q82" s="74">
        <f t="shared" si="27"/>
        <v>1.1436301032956222E-2</v>
      </c>
      <c r="R82" s="74">
        <f t="shared" si="27"/>
        <v>1.4390602055800296E-2</v>
      </c>
      <c r="S82" s="74">
        <f t="shared" si="27"/>
        <v>1.6003414061666488E-2</v>
      </c>
      <c r="T82" s="74">
        <f t="shared" si="27"/>
        <v>1.5784429787473925E-2</v>
      </c>
      <c r="U82" s="74">
        <f t="shared" si="27"/>
        <v>1.8066352786598051E-2</v>
      </c>
      <c r="V82" s="74">
        <f t="shared" si="27"/>
        <v>1.2605042016806723E-2</v>
      </c>
      <c r="W82" s="74">
        <f t="shared" si="27"/>
        <v>1.1821764170960897E-2</v>
      </c>
      <c r="X82" s="74">
        <f t="shared" si="27"/>
        <v>1.2014134275618375E-2</v>
      </c>
      <c r="Y82" s="74">
        <f>Y19/Y22</f>
        <v>1.7432646592709981E-2</v>
      </c>
      <c r="Z82" s="74">
        <f>Z19/Z22</f>
        <v>1.4851485148514851E-2</v>
      </c>
      <c r="AA82" s="71"/>
      <c r="AB82" s="106"/>
      <c r="AC82" s="92"/>
      <c r="AD82" s="92"/>
    </row>
    <row r="83" spans="1:243" s="28" customFormat="1" x14ac:dyDescent="0.25">
      <c r="A83" s="18" t="s">
        <v>47</v>
      </c>
      <c r="B83" s="73">
        <v>0</v>
      </c>
      <c r="C83" s="73">
        <v>0</v>
      </c>
      <c r="D83" s="74">
        <f t="shared" ref="D83:X83" si="28">D20/D22</f>
        <v>0</v>
      </c>
      <c r="E83" s="74">
        <f t="shared" si="28"/>
        <v>0</v>
      </c>
      <c r="F83" s="74">
        <f t="shared" si="28"/>
        <v>0</v>
      </c>
      <c r="G83" s="74">
        <f t="shared" si="28"/>
        <v>0</v>
      </c>
      <c r="H83" s="74">
        <f t="shared" si="28"/>
        <v>0</v>
      </c>
      <c r="I83" s="74">
        <f t="shared" si="28"/>
        <v>0</v>
      </c>
      <c r="J83" s="74">
        <f t="shared" si="28"/>
        <v>0</v>
      </c>
      <c r="K83" s="74">
        <f t="shared" si="28"/>
        <v>0</v>
      </c>
      <c r="L83" s="74">
        <f t="shared" si="28"/>
        <v>0</v>
      </c>
      <c r="M83" s="74">
        <f t="shared" si="28"/>
        <v>0</v>
      </c>
      <c r="N83" s="74">
        <f t="shared" si="28"/>
        <v>0</v>
      </c>
      <c r="O83" s="74">
        <f t="shared" si="28"/>
        <v>0</v>
      </c>
      <c r="P83" s="74">
        <f t="shared" si="28"/>
        <v>2.8255238992229807E-3</v>
      </c>
      <c r="Q83" s="74">
        <f t="shared" si="28"/>
        <v>2.9513034923757987E-3</v>
      </c>
      <c r="R83" s="74">
        <f t="shared" si="28"/>
        <v>2.936857562408223E-3</v>
      </c>
      <c r="S83" s="74">
        <f t="shared" si="28"/>
        <v>2.3471673957110851E-2</v>
      </c>
      <c r="T83" s="74">
        <f t="shared" si="28"/>
        <v>1.4656970516940074E-2</v>
      </c>
      <c r="U83" s="74">
        <f t="shared" si="28"/>
        <v>1.2044235191065369E-2</v>
      </c>
      <c r="V83" s="74">
        <f t="shared" si="28"/>
        <v>1.5126050420168067E-2</v>
      </c>
      <c r="W83" s="74">
        <f t="shared" si="28"/>
        <v>7.5780539557441648E-3</v>
      </c>
      <c r="X83" s="74">
        <f t="shared" si="28"/>
        <v>9.1872791519434626E-3</v>
      </c>
      <c r="Y83" s="74">
        <f>Y20/Y22</f>
        <v>1.3734812466983623E-2</v>
      </c>
      <c r="Z83" s="74">
        <f>Z20/Z22</f>
        <v>2.1782178217821784E-2</v>
      </c>
      <c r="AA83" s="71"/>
      <c r="AB83" s="106"/>
      <c r="AC83" s="92"/>
      <c r="AD83" s="92"/>
    </row>
    <row r="84" spans="1:243" s="28" customFormat="1" x14ac:dyDescent="0.25">
      <c r="A84" s="70"/>
      <c r="B84" s="70"/>
      <c r="C84" s="70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106"/>
      <c r="AC84" s="92"/>
      <c r="AD84" s="92"/>
    </row>
    <row r="85" spans="1:243" s="28" customFormat="1" x14ac:dyDescent="0.25">
      <c r="A85" s="75" t="s">
        <v>58</v>
      </c>
      <c r="B85" s="76">
        <f t="shared" ref="B85:X85" si="29">AVERAGE(SUM(B77:B83))</f>
        <v>0</v>
      </c>
      <c r="C85" s="76">
        <f t="shared" si="29"/>
        <v>0</v>
      </c>
      <c r="D85" s="76">
        <f t="shared" si="29"/>
        <v>1.0000000000000002</v>
      </c>
      <c r="E85" s="76">
        <f t="shared" si="29"/>
        <v>1.0000000000000002</v>
      </c>
      <c r="F85" s="76">
        <f t="shared" si="29"/>
        <v>1</v>
      </c>
      <c r="G85" s="76">
        <f t="shared" si="29"/>
        <v>1.0000000000000002</v>
      </c>
      <c r="H85" s="76">
        <f t="shared" si="29"/>
        <v>1</v>
      </c>
      <c r="I85" s="76">
        <f t="shared" si="29"/>
        <v>0.99999999999999989</v>
      </c>
      <c r="J85" s="76">
        <f t="shared" si="29"/>
        <v>1</v>
      </c>
      <c r="K85" s="76">
        <f t="shared" si="29"/>
        <v>1</v>
      </c>
      <c r="L85" s="76">
        <f t="shared" si="29"/>
        <v>0.99999999999999978</v>
      </c>
      <c r="M85" s="76">
        <f t="shared" si="29"/>
        <v>1</v>
      </c>
      <c r="N85" s="76">
        <f t="shared" si="29"/>
        <v>0.99999999999999989</v>
      </c>
      <c r="O85" s="76">
        <f t="shared" si="29"/>
        <v>1</v>
      </c>
      <c r="P85" s="76">
        <f t="shared" si="29"/>
        <v>1</v>
      </c>
      <c r="Q85" s="76">
        <f t="shared" si="29"/>
        <v>0.99999999999999989</v>
      </c>
      <c r="R85" s="76">
        <f t="shared" si="29"/>
        <v>1</v>
      </c>
      <c r="S85" s="76">
        <f t="shared" si="29"/>
        <v>1</v>
      </c>
      <c r="T85" s="76">
        <f t="shared" si="29"/>
        <v>0.99999999999999978</v>
      </c>
      <c r="U85" s="76">
        <f t="shared" si="29"/>
        <v>1</v>
      </c>
      <c r="V85" s="76">
        <f t="shared" si="29"/>
        <v>1</v>
      </c>
      <c r="W85" s="76">
        <f t="shared" si="29"/>
        <v>1</v>
      </c>
      <c r="X85" s="76">
        <f t="shared" si="29"/>
        <v>1</v>
      </c>
      <c r="Y85" s="76">
        <f>AVERAGE(SUM(Y77:Y83))</f>
        <v>0.99999999999999978</v>
      </c>
      <c r="Z85" s="76">
        <f>AVERAGE(SUM(Z77:Z83))</f>
        <v>1</v>
      </c>
      <c r="AA85" s="77"/>
      <c r="AB85" s="107"/>
      <c r="AC85" s="93"/>
      <c r="AD85" s="93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  <c r="GO85" s="78"/>
      <c r="GP85" s="78"/>
      <c r="GQ85" s="78"/>
      <c r="GR85" s="78"/>
      <c r="GS85" s="78"/>
      <c r="GT85" s="78"/>
      <c r="GU85" s="78"/>
      <c r="GV85" s="78"/>
      <c r="GW85" s="78"/>
      <c r="GX85" s="78"/>
      <c r="GY85" s="78"/>
      <c r="GZ85" s="78"/>
      <c r="HA85" s="78"/>
      <c r="HB85" s="78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8"/>
      <c r="HN85" s="78"/>
      <c r="HO85" s="78"/>
      <c r="HP85" s="78"/>
      <c r="HQ85" s="78"/>
      <c r="HR85" s="78"/>
      <c r="HS85" s="78"/>
      <c r="HT85" s="78"/>
      <c r="HU85" s="78"/>
      <c r="HV85" s="78"/>
      <c r="HW85" s="78"/>
      <c r="HX85" s="78"/>
      <c r="HY85" s="78"/>
      <c r="HZ85" s="78"/>
      <c r="IA85" s="78"/>
      <c r="IB85" s="78"/>
      <c r="IC85" s="78"/>
      <c r="ID85" s="78"/>
      <c r="IE85" s="78"/>
      <c r="IF85" s="78"/>
      <c r="IG85" s="78"/>
      <c r="IH85" s="78"/>
      <c r="II85" s="78"/>
    </row>
    <row r="86" spans="1:243" s="28" customFormat="1" x14ac:dyDescent="0.25">
      <c r="A86" s="79"/>
      <c r="B86" s="79"/>
      <c r="C86" s="79"/>
      <c r="D86" s="79"/>
      <c r="E86" s="79"/>
      <c r="F86" s="79"/>
      <c r="G86" s="80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80"/>
      <c r="U86" s="80"/>
      <c r="V86" s="80"/>
      <c r="W86" s="80"/>
      <c r="X86" s="80"/>
      <c r="Y86" s="80"/>
      <c r="Z86" s="80"/>
      <c r="AA86" s="80"/>
      <c r="AB86" s="108"/>
      <c r="AC86" s="94"/>
      <c r="AD86" s="94"/>
    </row>
    <row r="87" spans="1:243" s="81" customFormat="1" x14ac:dyDescent="0.25"/>
    <row r="88" spans="1:243" s="81" customFormat="1" x14ac:dyDescent="0.25">
      <c r="A88" s="64" t="s">
        <v>61</v>
      </c>
    </row>
    <row r="89" spans="1:243" s="28" customFormat="1" x14ac:dyDescent="0.25">
      <c r="A89" s="6" t="s">
        <v>62</v>
      </c>
      <c r="B89" s="64"/>
      <c r="C89" s="64"/>
      <c r="D89" s="64"/>
      <c r="E89" s="64"/>
      <c r="F89" s="64"/>
    </row>
    <row r="90" spans="1:243" s="28" customFormat="1" hidden="1" x14ac:dyDescent="0.25">
      <c r="B90" s="8">
        <v>35796</v>
      </c>
      <c r="C90" s="8">
        <v>36161</v>
      </c>
      <c r="D90" s="8">
        <v>36526</v>
      </c>
      <c r="E90" s="8">
        <v>36892</v>
      </c>
      <c r="F90" s="8">
        <v>37257</v>
      </c>
      <c r="G90" s="8">
        <v>37622</v>
      </c>
      <c r="H90" s="8">
        <v>37987</v>
      </c>
      <c r="I90" s="8">
        <v>38353</v>
      </c>
      <c r="J90" s="8">
        <v>38718</v>
      </c>
      <c r="K90" s="8">
        <v>39083</v>
      </c>
      <c r="L90" s="8">
        <v>39448</v>
      </c>
      <c r="M90" s="8">
        <v>39814</v>
      </c>
      <c r="N90" s="8">
        <v>40179</v>
      </c>
      <c r="O90" s="8">
        <v>40544</v>
      </c>
      <c r="P90" s="8">
        <v>40909</v>
      </c>
      <c r="Q90" s="8">
        <v>41275</v>
      </c>
      <c r="R90" s="8">
        <v>41640</v>
      </c>
      <c r="S90" s="8">
        <v>42005</v>
      </c>
      <c r="T90" s="8">
        <v>42370</v>
      </c>
      <c r="U90" s="8">
        <v>42736</v>
      </c>
      <c r="V90" s="8">
        <v>43101</v>
      </c>
      <c r="W90" s="8">
        <v>43466</v>
      </c>
      <c r="X90" s="8">
        <v>43831</v>
      </c>
      <c r="Y90" s="8">
        <v>44197</v>
      </c>
      <c r="Z90" s="8">
        <v>44562</v>
      </c>
      <c r="AA90" s="8">
        <v>44927</v>
      </c>
      <c r="AB90" s="8">
        <v>45292</v>
      </c>
      <c r="AC90" s="8">
        <v>45293</v>
      </c>
      <c r="AD90" s="8">
        <v>45294</v>
      </c>
      <c r="AE90" s="8">
        <v>46388</v>
      </c>
      <c r="AF90" s="8">
        <v>46753</v>
      </c>
      <c r="AG90" s="8">
        <v>47119</v>
      </c>
      <c r="AH90" s="8">
        <v>47484</v>
      </c>
      <c r="AI90" s="8">
        <v>47849</v>
      </c>
      <c r="AJ90" s="8">
        <v>48214</v>
      </c>
      <c r="AK90" s="8">
        <v>48580</v>
      </c>
      <c r="AL90" s="8">
        <v>48945</v>
      </c>
      <c r="AM90" s="8">
        <v>49310</v>
      </c>
      <c r="AN90" s="8">
        <v>49675</v>
      </c>
      <c r="AO90" s="8">
        <v>50041</v>
      </c>
      <c r="AP90" s="8">
        <v>50406</v>
      </c>
      <c r="AQ90" s="8">
        <v>50771</v>
      </c>
      <c r="AR90" s="8">
        <v>51136</v>
      </c>
      <c r="AS90" s="8">
        <v>51502</v>
      </c>
      <c r="AT90" s="8">
        <v>51867</v>
      </c>
      <c r="AU90" s="8">
        <v>52232</v>
      </c>
      <c r="AV90" s="8">
        <v>52597</v>
      </c>
      <c r="AW90" s="8">
        <v>52963</v>
      </c>
      <c r="AX90" s="8">
        <v>53328</v>
      </c>
      <c r="AY90" s="8">
        <v>53693</v>
      </c>
      <c r="AZ90" s="8">
        <v>54058</v>
      </c>
      <c r="BA90" s="8">
        <v>54424</v>
      </c>
      <c r="BB90" s="8">
        <v>54789</v>
      </c>
    </row>
    <row r="91" spans="1:243" s="28" customFormat="1" x14ac:dyDescent="0.25">
      <c r="A91" s="66"/>
      <c r="B91" s="67" t="str">
        <f t="shared" ref="B91:X91" si="30">B11</f>
        <v>1998/1999</v>
      </c>
      <c r="C91" s="67" t="str">
        <f t="shared" si="30"/>
        <v>1999/2000</v>
      </c>
      <c r="D91" s="67" t="str">
        <f t="shared" si="30"/>
        <v>2000/01</v>
      </c>
      <c r="E91" s="67" t="str">
        <f t="shared" si="30"/>
        <v>2001/02</v>
      </c>
      <c r="F91" s="67" t="str">
        <f t="shared" si="30"/>
        <v>2002/03</v>
      </c>
      <c r="G91" s="67" t="str">
        <f t="shared" si="30"/>
        <v>2003/04</v>
      </c>
      <c r="H91" s="67" t="str">
        <f t="shared" si="30"/>
        <v>2004/05</v>
      </c>
      <c r="I91" s="67" t="str">
        <f t="shared" si="30"/>
        <v>2005/06</v>
      </c>
      <c r="J91" s="67" t="str">
        <f t="shared" si="30"/>
        <v>2006/07</v>
      </c>
      <c r="K91" s="67" t="str">
        <f t="shared" si="30"/>
        <v>2007/08</v>
      </c>
      <c r="L91" s="67" t="str">
        <f t="shared" si="30"/>
        <v>2008/09</v>
      </c>
      <c r="M91" s="67" t="str">
        <f t="shared" si="30"/>
        <v>2009/10</v>
      </c>
      <c r="N91" s="67" t="str">
        <f t="shared" si="30"/>
        <v>2010/11</v>
      </c>
      <c r="O91" s="67" t="str">
        <f t="shared" si="30"/>
        <v>2011/12</v>
      </c>
      <c r="P91" s="67" t="str">
        <f t="shared" si="30"/>
        <v>2012/13</v>
      </c>
      <c r="Q91" s="67" t="str">
        <f t="shared" si="30"/>
        <v>2013/14</v>
      </c>
      <c r="R91" s="67" t="str">
        <f t="shared" si="30"/>
        <v>2014/15</v>
      </c>
      <c r="S91" s="67" t="str">
        <f t="shared" si="30"/>
        <v>2015/16</v>
      </c>
      <c r="T91" s="67" t="str">
        <f t="shared" si="30"/>
        <v>2016/17</v>
      </c>
      <c r="U91" s="67" t="str">
        <f t="shared" si="30"/>
        <v>2017/18</v>
      </c>
      <c r="V91" s="67" t="str">
        <f t="shared" si="30"/>
        <v>2018/19</v>
      </c>
      <c r="W91" s="67" t="str">
        <f t="shared" si="30"/>
        <v>2019/20</v>
      </c>
      <c r="X91" s="67" t="str">
        <f t="shared" si="30"/>
        <v>2020/21</v>
      </c>
      <c r="Y91" s="67" t="str">
        <f>Y11</f>
        <v>2021/22</v>
      </c>
      <c r="Z91" s="67" t="str">
        <f>Z11</f>
        <v>2022/23</v>
      </c>
      <c r="AA91" s="67" t="str">
        <f>AA11</f>
        <v>2023/24</v>
      </c>
      <c r="AB91" s="96" t="s">
        <v>67</v>
      </c>
      <c r="AC91" s="82" t="s">
        <v>69</v>
      </c>
      <c r="AD91" s="82" t="s">
        <v>70</v>
      </c>
    </row>
    <row r="92" spans="1:243" s="28" customFormat="1" x14ac:dyDescent="0.25">
      <c r="A92" s="68" t="s">
        <v>56</v>
      </c>
      <c r="B92" s="68"/>
      <c r="C92" s="68"/>
      <c r="D92" s="69" t="s">
        <v>57</v>
      </c>
      <c r="E92" s="69" t="s">
        <v>57</v>
      </c>
      <c r="F92" s="69" t="s">
        <v>57</v>
      </c>
      <c r="G92" s="69" t="s">
        <v>57</v>
      </c>
      <c r="H92" s="69" t="s">
        <v>57</v>
      </c>
      <c r="I92" s="69" t="s">
        <v>57</v>
      </c>
      <c r="J92" s="69" t="s">
        <v>57</v>
      </c>
      <c r="K92" s="69" t="s">
        <v>57</v>
      </c>
      <c r="L92" s="69" t="s">
        <v>57</v>
      </c>
      <c r="M92" s="69" t="s">
        <v>57</v>
      </c>
      <c r="N92" s="69" t="s">
        <v>57</v>
      </c>
      <c r="O92" s="69" t="s">
        <v>57</v>
      </c>
      <c r="P92" s="69" t="s">
        <v>57</v>
      </c>
      <c r="Q92" s="69" t="s">
        <v>57</v>
      </c>
      <c r="R92" s="69" t="s">
        <v>57</v>
      </c>
      <c r="S92" s="69" t="s">
        <v>57</v>
      </c>
      <c r="T92" s="69" t="s">
        <v>57</v>
      </c>
      <c r="U92" s="69" t="s">
        <v>57</v>
      </c>
      <c r="V92" s="69" t="s">
        <v>57</v>
      </c>
      <c r="W92" s="69" t="s">
        <v>57</v>
      </c>
      <c r="X92" s="69" t="s">
        <v>57</v>
      </c>
      <c r="Y92" s="69" t="s">
        <v>57</v>
      </c>
      <c r="Z92" s="69" t="s">
        <v>57</v>
      </c>
      <c r="AA92" s="69" t="s">
        <v>57</v>
      </c>
      <c r="AB92" s="104" t="s">
        <v>57</v>
      </c>
      <c r="AC92" s="90" t="s">
        <v>57</v>
      </c>
      <c r="AD92" s="90" t="s">
        <v>57</v>
      </c>
    </row>
    <row r="93" spans="1:243" s="28" customFormat="1" x14ac:dyDescent="0.25">
      <c r="A93" s="70"/>
      <c r="B93" s="70"/>
      <c r="C93" s="70"/>
      <c r="D93" s="70"/>
      <c r="E93" s="70"/>
      <c r="F93" s="70"/>
      <c r="G93" s="71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72"/>
      <c r="U93" s="72"/>
      <c r="V93" s="72"/>
      <c r="W93" s="72"/>
      <c r="X93" s="72"/>
      <c r="Y93" s="72"/>
      <c r="Z93" s="72"/>
      <c r="AA93" s="72"/>
      <c r="AB93" s="105"/>
      <c r="AC93" s="91"/>
      <c r="AD93" s="91"/>
    </row>
    <row r="94" spans="1:243" s="28" customFormat="1" x14ac:dyDescent="0.25">
      <c r="A94" s="18" t="s">
        <v>21</v>
      </c>
      <c r="B94" s="73">
        <v>0</v>
      </c>
      <c r="C94" s="73">
        <v>0</v>
      </c>
      <c r="D94" s="74">
        <f t="shared" ref="D94:X94" si="31">D32/D40</f>
        <v>0.89567966280295064</v>
      </c>
      <c r="E94" s="74">
        <f t="shared" si="31"/>
        <v>0.73660714285714279</v>
      </c>
      <c r="F94" s="74">
        <f t="shared" si="31"/>
        <v>0.80547792062604817</v>
      </c>
      <c r="G94" s="74">
        <f t="shared" si="31"/>
        <v>0.70208333333333328</v>
      </c>
      <c r="H94" s="74">
        <f t="shared" si="31"/>
        <v>0.64489213951891844</v>
      </c>
      <c r="I94" s="74">
        <f t="shared" si="31"/>
        <v>0.68444444444444441</v>
      </c>
      <c r="J94" s="74">
        <f t="shared" si="31"/>
        <v>0.71610169491525422</v>
      </c>
      <c r="K94" s="74">
        <f t="shared" si="31"/>
        <v>0.68314606741573036</v>
      </c>
      <c r="L94" s="74">
        <f t="shared" si="31"/>
        <v>0.57291666666666663</v>
      </c>
      <c r="M94" s="74">
        <f t="shared" si="31"/>
        <v>0.74837962962962967</v>
      </c>
      <c r="N94" s="74">
        <f t="shared" si="31"/>
        <v>0.73536082474226816</v>
      </c>
      <c r="O94" s="74">
        <f t="shared" si="31"/>
        <v>0.8141025641025641</v>
      </c>
      <c r="P94" s="74">
        <f t="shared" si="31"/>
        <v>0.79654362416107383</v>
      </c>
      <c r="Q94" s="74">
        <f t="shared" si="31"/>
        <v>0.75364485981308404</v>
      </c>
      <c r="R94" s="74">
        <f t="shared" si="31"/>
        <v>0.70198675496688734</v>
      </c>
      <c r="S94" s="74">
        <f t="shared" si="31"/>
        <v>0.77108433734939763</v>
      </c>
      <c r="T94" s="74">
        <f t="shared" si="31"/>
        <v>0.89295774647887327</v>
      </c>
      <c r="U94" s="74">
        <f t="shared" si="31"/>
        <v>0.85896650193634194</v>
      </c>
      <c r="V94" s="74">
        <f t="shared" si="31"/>
        <v>0.84747330960854084</v>
      </c>
      <c r="W94" s="74">
        <f t="shared" si="31"/>
        <v>0.79542028985507252</v>
      </c>
      <c r="X94" s="74">
        <f t="shared" si="31"/>
        <v>0.88975250562487207</v>
      </c>
      <c r="Y94" s="74">
        <f>Y32/Y40</f>
        <v>0.79870285851549361</v>
      </c>
      <c r="Z94" s="74">
        <f>Z32/Z40</f>
        <v>0.7580788855592453</v>
      </c>
      <c r="AA94" s="71"/>
      <c r="AB94" s="106"/>
      <c r="AC94" s="92"/>
      <c r="AD94" s="92"/>
    </row>
    <row r="95" spans="1:243" s="28" customFormat="1" x14ac:dyDescent="0.25">
      <c r="A95" s="18" t="s">
        <v>22</v>
      </c>
      <c r="B95" s="73">
        <v>0</v>
      </c>
      <c r="C95" s="73">
        <v>0</v>
      </c>
      <c r="D95" s="74">
        <f t="shared" ref="D95:X95" si="32">D33/D40</f>
        <v>7.8679311556023895E-2</v>
      </c>
      <c r="E95" s="74">
        <f t="shared" si="32"/>
        <v>0.22385204081632654</v>
      </c>
      <c r="F95" s="74">
        <f t="shared" si="32"/>
        <v>0.12912241475684744</v>
      </c>
      <c r="G95" s="74">
        <f t="shared" si="32"/>
        <v>0.24312500000000001</v>
      </c>
      <c r="H95" s="74">
        <f t="shared" si="32"/>
        <v>0.28196868481503973</v>
      </c>
      <c r="I95" s="74">
        <f t="shared" si="32"/>
        <v>0.26799999999999996</v>
      </c>
      <c r="J95" s="74">
        <f t="shared" si="32"/>
        <v>0.24576271186440679</v>
      </c>
      <c r="K95" s="74">
        <f t="shared" si="32"/>
        <v>0.2696629213483146</v>
      </c>
      <c r="L95" s="74">
        <f t="shared" si="32"/>
        <v>0.36708333333333332</v>
      </c>
      <c r="M95" s="74">
        <f t="shared" si="32"/>
        <v>0.22037037037037038</v>
      </c>
      <c r="N95" s="74">
        <f t="shared" si="32"/>
        <v>0.23221649484536083</v>
      </c>
      <c r="O95" s="74">
        <f t="shared" si="32"/>
        <v>0.16442307692307692</v>
      </c>
      <c r="P95" s="74">
        <f t="shared" si="32"/>
        <v>0.17365771812080538</v>
      </c>
      <c r="Q95" s="74">
        <f t="shared" si="32"/>
        <v>0.21794392523364484</v>
      </c>
      <c r="R95" s="74">
        <f t="shared" si="32"/>
        <v>0.27019867549668869</v>
      </c>
      <c r="S95" s="74">
        <f t="shared" si="32"/>
        <v>0.16114457831325302</v>
      </c>
      <c r="T95" s="74">
        <f t="shared" si="32"/>
        <v>5.552112676056338E-2</v>
      </c>
      <c r="U95" s="74">
        <f t="shared" si="32"/>
        <v>8.3859253367409473E-2</v>
      </c>
      <c r="V95" s="74">
        <f t="shared" si="32"/>
        <v>9.6085409252669035E-2</v>
      </c>
      <c r="W95" s="74">
        <f t="shared" si="32"/>
        <v>0.1438840579710145</v>
      </c>
      <c r="X95" s="74">
        <f t="shared" si="32"/>
        <v>6.8009817958682744E-2</v>
      </c>
      <c r="Y95" s="74">
        <f>Y33/Y40</f>
        <v>0.12322844102810472</v>
      </c>
      <c r="Z95" s="74">
        <f>Z33/Z40</f>
        <v>0.14740422774763101</v>
      </c>
      <c r="AA95" s="71"/>
      <c r="AB95" s="106"/>
      <c r="AC95" s="92"/>
      <c r="AD95" s="92"/>
    </row>
    <row r="96" spans="1:243" s="28" customFormat="1" x14ac:dyDescent="0.25">
      <c r="A96" s="18" t="s">
        <v>23</v>
      </c>
      <c r="B96" s="73">
        <v>0</v>
      </c>
      <c r="C96" s="73">
        <v>0</v>
      </c>
      <c r="D96" s="74">
        <f t="shared" ref="D96:X96" si="33">D34/D40</f>
        <v>0</v>
      </c>
      <c r="E96" s="74">
        <f t="shared" si="33"/>
        <v>3.1887755102040813E-3</v>
      </c>
      <c r="F96" s="74">
        <f t="shared" si="33"/>
        <v>0</v>
      </c>
      <c r="G96" s="74">
        <f t="shared" si="33"/>
        <v>1.2500000000000001E-2</v>
      </c>
      <c r="H96" s="74">
        <f t="shared" si="33"/>
        <v>1.4522218995062446E-2</v>
      </c>
      <c r="I96" s="74">
        <f t="shared" si="33"/>
        <v>4.8888888888888897E-3</v>
      </c>
      <c r="J96" s="74">
        <f t="shared" si="33"/>
        <v>4.2372881355932203E-3</v>
      </c>
      <c r="K96" s="74">
        <f t="shared" si="33"/>
        <v>6.2921348314606742E-3</v>
      </c>
      <c r="L96" s="74">
        <f t="shared" si="33"/>
        <v>7.9166666666666656E-3</v>
      </c>
      <c r="M96" s="74">
        <f t="shared" si="33"/>
        <v>1.0185185185185184E-3</v>
      </c>
      <c r="N96" s="74">
        <f t="shared" si="33"/>
        <v>4.2525773195876294E-3</v>
      </c>
      <c r="O96" s="74">
        <f t="shared" si="33"/>
        <v>2.0833333333333333E-3</v>
      </c>
      <c r="P96" s="74">
        <f t="shared" si="33"/>
        <v>0</v>
      </c>
      <c r="Q96" s="74">
        <f t="shared" si="33"/>
        <v>3.7009345794392521E-3</v>
      </c>
      <c r="R96" s="74">
        <f t="shared" si="33"/>
        <v>2.6490066225165559E-3</v>
      </c>
      <c r="S96" s="74">
        <f t="shared" si="33"/>
        <v>3.644578313253012E-3</v>
      </c>
      <c r="T96" s="74">
        <f t="shared" si="33"/>
        <v>5.6197183098591549E-3</v>
      </c>
      <c r="U96" s="74">
        <f t="shared" si="33"/>
        <v>1.7733501975459964E-3</v>
      </c>
      <c r="V96" s="74">
        <f t="shared" si="33"/>
        <v>5.1245551601423493E-3</v>
      </c>
      <c r="W96" s="74">
        <f t="shared" si="33"/>
        <v>1.2173913043478261E-2</v>
      </c>
      <c r="X96" s="74">
        <f t="shared" si="33"/>
        <v>9.5452376082361748E-3</v>
      </c>
      <c r="Y96" s="74">
        <f>Y34/Y40</f>
        <v>2.1018496276723517E-2</v>
      </c>
      <c r="Z96" s="74">
        <f>Z34/Z40</f>
        <v>1.7623714262573909E-2</v>
      </c>
      <c r="AA96" s="71"/>
      <c r="AB96" s="106"/>
      <c r="AC96" s="92"/>
      <c r="AD96" s="92"/>
    </row>
    <row r="97" spans="1:243" s="28" customFormat="1" x14ac:dyDescent="0.25">
      <c r="A97" s="18" t="s">
        <v>24</v>
      </c>
      <c r="B97" s="73">
        <v>0</v>
      </c>
      <c r="C97" s="73">
        <v>0</v>
      </c>
      <c r="D97" s="74">
        <f t="shared" ref="D97:X97" si="34">D35/D40</f>
        <v>3.1612223393045319E-3</v>
      </c>
      <c r="E97" s="74">
        <f t="shared" si="34"/>
        <v>2.5510204081632651E-3</v>
      </c>
      <c r="F97" s="74">
        <f t="shared" si="34"/>
        <v>0</v>
      </c>
      <c r="G97" s="74">
        <f t="shared" si="34"/>
        <v>4.1666666666666666E-3</v>
      </c>
      <c r="H97" s="74">
        <f t="shared" si="34"/>
        <v>6.3369682887545213E-3</v>
      </c>
      <c r="I97" s="74">
        <f t="shared" si="34"/>
        <v>2.6666666666666666E-3</v>
      </c>
      <c r="J97" s="74">
        <f t="shared" si="34"/>
        <v>0</v>
      </c>
      <c r="K97" s="74">
        <f t="shared" si="34"/>
        <v>0</v>
      </c>
      <c r="L97" s="74">
        <f t="shared" si="34"/>
        <v>0</v>
      </c>
      <c r="M97" s="74">
        <f t="shared" si="34"/>
        <v>0</v>
      </c>
      <c r="N97" s="74">
        <f t="shared" si="34"/>
        <v>0</v>
      </c>
      <c r="O97" s="74">
        <f t="shared" si="34"/>
        <v>0</v>
      </c>
      <c r="P97" s="74">
        <f t="shared" si="34"/>
        <v>0</v>
      </c>
      <c r="Q97" s="74">
        <f t="shared" si="34"/>
        <v>0</v>
      </c>
      <c r="R97" s="74">
        <f t="shared" si="34"/>
        <v>0</v>
      </c>
      <c r="S97" s="74">
        <f t="shared" si="34"/>
        <v>1.957831325301205E-4</v>
      </c>
      <c r="T97" s="74">
        <f t="shared" si="34"/>
        <v>0</v>
      </c>
      <c r="U97" s="74">
        <f t="shared" si="34"/>
        <v>0</v>
      </c>
      <c r="V97" s="74">
        <f t="shared" si="34"/>
        <v>0</v>
      </c>
      <c r="W97" s="74">
        <f t="shared" si="34"/>
        <v>0</v>
      </c>
      <c r="X97" s="74">
        <f t="shared" si="34"/>
        <v>0</v>
      </c>
      <c r="Y97" s="74">
        <f>Y35/Y40</f>
        <v>0</v>
      </c>
      <c r="Z97" s="74">
        <f>Z35/Z40</f>
        <v>0</v>
      </c>
      <c r="AA97" s="71"/>
      <c r="AB97" s="106"/>
      <c r="AC97" s="92"/>
      <c r="AD97" s="92"/>
    </row>
    <row r="98" spans="1:243" s="28" customFormat="1" x14ac:dyDescent="0.25">
      <c r="A98" s="18" t="s">
        <v>20</v>
      </c>
      <c r="B98" s="73">
        <v>0</v>
      </c>
      <c r="C98" s="73">
        <v>0</v>
      </c>
      <c r="D98" s="74">
        <f t="shared" ref="D98:X98" si="35">D36/D40</f>
        <v>0</v>
      </c>
      <c r="E98" s="74">
        <f t="shared" si="35"/>
        <v>0</v>
      </c>
      <c r="F98" s="74">
        <f t="shared" si="35"/>
        <v>0</v>
      </c>
      <c r="G98" s="74">
        <f t="shared" si="35"/>
        <v>6.2500000000000001E-4</v>
      </c>
      <c r="H98" s="74">
        <f t="shared" si="35"/>
        <v>0</v>
      </c>
      <c r="I98" s="74">
        <f t="shared" si="35"/>
        <v>0</v>
      </c>
      <c r="J98" s="74">
        <f t="shared" si="35"/>
        <v>0</v>
      </c>
      <c r="K98" s="74">
        <f t="shared" si="35"/>
        <v>0</v>
      </c>
      <c r="L98" s="74">
        <f t="shared" si="35"/>
        <v>0</v>
      </c>
      <c r="M98" s="74">
        <f t="shared" si="35"/>
        <v>0</v>
      </c>
      <c r="N98" s="74">
        <f t="shared" si="35"/>
        <v>0</v>
      </c>
      <c r="O98" s="74">
        <f t="shared" si="35"/>
        <v>0</v>
      </c>
      <c r="P98" s="74">
        <f t="shared" si="35"/>
        <v>0</v>
      </c>
      <c r="Q98" s="74">
        <f t="shared" si="35"/>
        <v>0</v>
      </c>
      <c r="R98" s="74">
        <f t="shared" si="35"/>
        <v>0</v>
      </c>
      <c r="S98" s="74">
        <f t="shared" si="35"/>
        <v>0</v>
      </c>
      <c r="T98" s="74">
        <f t="shared" si="35"/>
        <v>1.6901408450704225E-4</v>
      </c>
      <c r="U98" s="74">
        <f t="shared" si="35"/>
        <v>0</v>
      </c>
      <c r="V98" s="74">
        <f t="shared" si="35"/>
        <v>0</v>
      </c>
      <c r="W98" s="74">
        <f t="shared" si="35"/>
        <v>0</v>
      </c>
      <c r="X98" s="74">
        <f t="shared" si="35"/>
        <v>0</v>
      </c>
      <c r="Y98" s="74">
        <f>Y36/Y40</f>
        <v>0</v>
      </c>
      <c r="Z98" s="74">
        <f>Z36/Z40</f>
        <v>0</v>
      </c>
      <c r="AA98" s="71"/>
      <c r="AB98" s="106"/>
      <c r="AC98" s="92"/>
      <c r="AD98" s="92"/>
    </row>
    <row r="99" spans="1:243" s="28" customFormat="1" x14ac:dyDescent="0.25">
      <c r="A99" s="18" t="s">
        <v>25</v>
      </c>
      <c r="B99" s="73">
        <v>0</v>
      </c>
      <c r="C99" s="73">
        <v>0</v>
      </c>
      <c r="D99" s="74">
        <f t="shared" ref="D99:X99" si="36">D37/D40</f>
        <v>2.2479803301721116E-2</v>
      </c>
      <c r="E99" s="74">
        <f t="shared" si="36"/>
        <v>3.3801020408163261E-2</v>
      </c>
      <c r="F99" s="74">
        <f t="shared" si="36"/>
        <v>6.539966461710453E-2</v>
      </c>
      <c r="G99" s="74">
        <f t="shared" si="36"/>
        <v>3.7499999999999999E-2</v>
      </c>
      <c r="H99" s="74">
        <f t="shared" si="36"/>
        <v>5.22799883822248E-2</v>
      </c>
      <c r="I99" s="74">
        <f t="shared" si="36"/>
        <v>0.04</v>
      </c>
      <c r="J99" s="74">
        <f t="shared" si="36"/>
        <v>3.3898305084745763E-2</v>
      </c>
      <c r="K99" s="74">
        <f t="shared" si="36"/>
        <v>4.0898876404494383E-2</v>
      </c>
      <c r="L99" s="74">
        <f t="shared" si="36"/>
        <v>5.2083333333333329E-2</v>
      </c>
      <c r="M99" s="74">
        <f t="shared" si="36"/>
        <v>3.0231481481481484E-2</v>
      </c>
      <c r="N99" s="74">
        <f t="shared" si="36"/>
        <v>2.8170103092783508E-2</v>
      </c>
      <c r="O99" s="74">
        <f t="shared" si="36"/>
        <v>1.9391025641025642E-2</v>
      </c>
      <c r="P99" s="74">
        <f t="shared" si="36"/>
        <v>2.4161073825503355E-2</v>
      </c>
      <c r="Q99" s="74">
        <f t="shared" si="36"/>
        <v>2.3644859813084111E-2</v>
      </c>
      <c r="R99" s="74">
        <f t="shared" si="36"/>
        <v>2.0860927152317875E-2</v>
      </c>
      <c r="S99" s="74">
        <f t="shared" si="36"/>
        <v>2.710843373493976E-2</v>
      </c>
      <c r="T99" s="74">
        <f t="shared" si="36"/>
        <v>2.5633802816901408E-2</v>
      </c>
      <c r="U99" s="74">
        <f t="shared" si="36"/>
        <v>3.1734492965276237E-2</v>
      </c>
      <c r="V99" s="74">
        <f t="shared" si="36"/>
        <v>2.3131672597864767E-2</v>
      </c>
      <c r="W99" s="74">
        <f t="shared" si="36"/>
        <v>2.9391304347826087E-2</v>
      </c>
      <c r="X99" s="74">
        <f t="shared" si="36"/>
        <v>1.8067771187018473E-2</v>
      </c>
      <c r="Y99" s="74">
        <f>Y37/Y40</f>
        <v>2.9726159019937543E-2</v>
      </c>
      <c r="Z99" s="74">
        <f>Z37/Z40</f>
        <v>2.8427958208471698E-2</v>
      </c>
      <c r="AA99" s="71"/>
      <c r="AB99" s="106"/>
      <c r="AC99" s="92"/>
      <c r="AD99" s="92"/>
    </row>
    <row r="100" spans="1:243" s="28" customFormat="1" x14ac:dyDescent="0.25">
      <c r="A100" s="18" t="s">
        <v>47</v>
      </c>
      <c r="B100" s="73">
        <v>0</v>
      </c>
      <c r="C100" s="73">
        <v>0</v>
      </c>
      <c r="D100" s="74">
        <f t="shared" ref="D100:X100" si="37">D38/D40</f>
        <v>0</v>
      </c>
      <c r="E100" s="74">
        <f t="shared" si="37"/>
        <v>0</v>
      </c>
      <c r="F100" s="74">
        <f t="shared" si="37"/>
        <v>0</v>
      </c>
      <c r="G100" s="74">
        <f t="shared" si="37"/>
        <v>0</v>
      </c>
      <c r="H100" s="74">
        <f t="shared" si="37"/>
        <v>0</v>
      </c>
      <c r="I100" s="74">
        <f t="shared" si="37"/>
        <v>0</v>
      </c>
      <c r="J100" s="74">
        <f t="shared" si="37"/>
        <v>0</v>
      </c>
      <c r="K100" s="74">
        <f t="shared" si="37"/>
        <v>0</v>
      </c>
      <c r="L100" s="74">
        <f t="shared" si="37"/>
        <v>0</v>
      </c>
      <c r="M100" s="74">
        <f t="shared" si="37"/>
        <v>0</v>
      </c>
      <c r="N100" s="74">
        <f t="shared" si="37"/>
        <v>0</v>
      </c>
      <c r="O100" s="74">
        <f t="shared" si="37"/>
        <v>0</v>
      </c>
      <c r="P100" s="74">
        <f t="shared" si="37"/>
        <v>5.6375838926174494E-3</v>
      </c>
      <c r="Q100" s="74">
        <f t="shared" si="37"/>
        <v>1.0654205607476634E-3</v>
      </c>
      <c r="R100" s="74">
        <f t="shared" si="37"/>
        <v>4.3046357615894029E-3</v>
      </c>
      <c r="S100" s="74">
        <f t="shared" si="37"/>
        <v>3.6822289156626505E-2</v>
      </c>
      <c r="T100" s="74">
        <f t="shared" si="37"/>
        <v>2.0098591549295775E-2</v>
      </c>
      <c r="U100" s="74">
        <f t="shared" si="37"/>
        <v>2.3666401533426345E-2</v>
      </c>
      <c r="V100" s="74">
        <f t="shared" si="37"/>
        <v>2.8185053380782921E-2</v>
      </c>
      <c r="W100" s="74">
        <f t="shared" si="37"/>
        <v>1.9130434782608695E-2</v>
      </c>
      <c r="X100" s="74">
        <f t="shared" si="37"/>
        <v>1.4624667621190426E-2</v>
      </c>
      <c r="Y100" s="74">
        <f>Y38/Y40</f>
        <v>2.732404515974057E-2</v>
      </c>
      <c r="Z100" s="74">
        <f>Z38/Z40</f>
        <v>4.8465214222078244E-2</v>
      </c>
      <c r="AA100" s="71"/>
      <c r="AB100" s="106"/>
      <c r="AC100" s="92"/>
      <c r="AD100" s="92"/>
    </row>
    <row r="101" spans="1:243" s="28" customFormat="1" x14ac:dyDescent="0.25">
      <c r="A101" s="70"/>
      <c r="B101" s="70"/>
      <c r="C101" s="70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106"/>
      <c r="AC101" s="92"/>
      <c r="AD101" s="92"/>
    </row>
    <row r="102" spans="1:243" s="28" customFormat="1" x14ac:dyDescent="0.25">
      <c r="A102" s="75" t="s">
        <v>58</v>
      </c>
      <c r="B102" s="76">
        <f t="shared" ref="B102:X102" si="38">AVERAGE(SUM(B94:B100))</f>
        <v>0</v>
      </c>
      <c r="C102" s="76">
        <f t="shared" si="38"/>
        <v>0</v>
      </c>
      <c r="D102" s="76">
        <f t="shared" si="38"/>
        <v>1.0000000000000002</v>
      </c>
      <c r="E102" s="76">
        <f t="shared" si="38"/>
        <v>0.99999999999999989</v>
      </c>
      <c r="F102" s="76">
        <f t="shared" si="38"/>
        <v>1</v>
      </c>
      <c r="G102" s="76">
        <f t="shared" si="38"/>
        <v>0.99999999999999989</v>
      </c>
      <c r="H102" s="76">
        <f t="shared" si="38"/>
        <v>1</v>
      </c>
      <c r="I102" s="76">
        <f t="shared" si="38"/>
        <v>1</v>
      </c>
      <c r="J102" s="76">
        <f t="shared" si="38"/>
        <v>1</v>
      </c>
      <c r="K102" s="76">
        <f t="shared" si="38"/>
        <v>1</v>
      </c>
      <c r="L102" s="76">
        <f t="shared" si="38"/>
        <v>1</v>
      </c>
      <c r="M102" s="76">
        <f t="shared" si="38"/>
        <v>1</v>
      </c>
      <c r="N102" s="76">
        <f t="shared" si="38"/>
        <v>1</v>
      </c>
      <c r="O102" s="76">
        <f t="shared" si="38"/>
        <v>1</v>
      </c>
      <c r="P102" s="76">
        <f t="shared" si="38"/>
        <v>1</v>
      </c>
      <c r="Q102" s="76">
        <f t="shared" si="38"/>
        <v>0.99999999999999978</v>
      </c>
      <c r="R102" s="76">
        <f t="shared" si="38"/>
        <v>0.99999999999999978</v>
      </c>
      <c r="S102" s="76">
        <f t="shared" si="38"/>
        <v>1</v>
      </c>
      <c r="T102" s="76">
        <f t="shared" si="38"/>
        <v>1.0000000000000002</v>
      </c>
      <c r="U102" s="76">
        <f t="shared" si="38"/>
        <v>1</v>
      </c>
      <c r="V102" s="76">
        <f t="shared" si="38"/>
        <v>0.99999999999999989</v>
      </c>
      <c r="W102" s="76">
        <f t="shared" si="38"/>
        <v>1</v>
      </c>
      <c r="X102" s="76">
        <f t="shared" si="38"/>
        <v>1</v>
      </c>
      <c r="Y102" s="76">
        <f>AVERAGE(SUM(Y94:Y100))</f>
        <v>0.99999999999999989</v>
      </c>
      <c r="Z102" s="76">
        <f>AVERAGE(SUM(Z94:Z100))</f>
        <v>1.0000000000000002</v>
      </c>
      <c r="AA102" s="77"/>
      <c r="AB102" s="107"/>
      <c r="AC102" s="93"/>
      <c r="AD102" s="93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  <c r="EO102" s="78"/>
      <c r="EP102" s="78"/>
      <c r="EQ102" s="78"/>
      <c r="ER102" s="78"/>
      <c r="ES102" s="78"/>
      <c r="ET102" s="78"/>
      <c r="EU102" s="78"/>
      <c r="EV102" s="78"/>
      <c r="EW102" s="78"/>
      <c r="EX102" s="78"/>
      <c r="EY102" s="78"/>
      <c r="EZ102" s="78"/>
      <c r="FA102" s="78"/>
      <c r="FB102" s="78"/>
      <c r="FC102" s="78"/>
      <c r="FD102" s="78"/>
      <c r="FE102" s="78"/>
      <c r="FF102" s="78"/>
      <c r="FG102" s="78"/>
      <c r="FH102" s="78"/>
      <c r="FI102" s="78"/>
      <c r="FJ102" s="78"/>
      <c r="FK102" s="78"/>
      <c r="FL102" s="78"/>
      <c r="FM102" s="78"/>
      <c r="FN102" s="78"/>
      <c r="FO102" s="78"/>
      <c r="FP102" s="78"/>
      <c r="FQ102" s="78"/>
      <c r="FR102" s="78"/>
      <c r="FS102" s="78"/>
      <c r="FT102" s="78"/>
      <c r="FU102" s="78"/>
      <c r="FV102" s="78"/>
      <c r="FW102" s="78"/>
      <c r="FX102" s="78"/>
      <c r="FY102" s="78"/>
      <c r="FZ102" s="78"/>
      <c r="GA102" s="78"/>
      <c r="GB102" s="78"/>
      <c r="GC102" s="78"/>
      <c r="GD102" s="78"/>
      <c r="GE102" s="78"/>
      <c r="GF102" s="78"/>
      <c r="GG102" s="78"/>
      <c r="GH102" s="78"/>
      <c r="GI102" s="78"/>
      <c r="GJ102" s="78"/>
      <c r="GK102" s="78"/>
      <c r="GL102" s="78"/>
      <c r="GM102" s="78"/>
      <c r="GN102" s="78"/>
      <c r="GO102" s="78"/>
      <c r="GP102" s="78"/>
      <c r="GQ102" s="78"/>
      <c r="GR102" s="78"/>
      <c r="GS102" s="78"/>
      <c r="GT102" s="78"/>
      <c r="GU102" s="78"/>
      <c r="GV102" s="78"/>
      <c r="GW102" s="78"/>
      <c r="GX102" s="78"/>
      <c r="GY102" s="78"/>
      <c r="GZ102" s="78"/>
      <c r="HA102" s="78"/>
      <c r="HB102" s="78"/>
      <c r="HC102" s="78"/>
      <c r="HD102" s="78"/>
      <c r="HE102" s="78"/>
      <c r="HF102" s="78"/>
      <c r="HG102" s="78"/>
      <c r="HH102" s="78"/>
      <c r="HI102" s="78"/>
      <c r="HJ102" s="78"/>
      <c r="HK102" s="78"/>
      <c r="HL102" s="78"/>
      <c r="HM102" s="78"/>
      <c r="HN102" s="78"/>
      <c r="HO102" s="78"/>
      <c r="HP102" s="78"/>
      <c r="HQ102" s="78"/>
      <c r="HR102" s="78"/>
      <c r="HS102" s="78"/>
      <c r="HT102" s="78"/>
      <c r="HU102" s="78"/>
      <c r="HV102" s="78"/>
      <c r="HW102" s="78"/>
      <c r="HX102" s="78"/>
      <c r="HY102" s="78"/>
      <c r="HZ102" s="78"/>
      <c r="IA102" s="78"/>
      <c r="IB102" s="78"/>
      <c r="IC102" s="78"/>
      <c r="ID102" s="78"/>
      <c r="IE102" s="78"/>
      <c r="IF102" s="78"/>
      <c r="IG102" s="78"/>
      <c r="IH102" s="78"/>
      <c r="II102" s="78"/>
    </row>
    <row r="103" spans="1:243" s="28" customFormat="1" x14ac:dyDescent="0.25">
      <c r="A103" s="79"/>
      <c r="B103" s="79"/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108"/>
      <c r="AC103" s="94"/>
      <c r="AD103" s="94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39CD-8FB3-4A8A-A1D4-E61E716E64A0}">
  <dimension ref="A1"/>
  <sheetViews>
    <sheetView zoomScale="73" zoomScaleNormal="73" workbookViewId="0">
      <selection activeCell="Y16" sqref="Y16"/>
    </sheetView>
  </sheetViews>
  <sheetFormatPr defaultRowHeight="13.2" x14ac:dyDescent="0.25"/>
  <cols>
    <col min="1" max="16384" width="8.88671875" style="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49A7D-A665-49E4-B76D-30FC2DDEC1A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52521D8-D1B5-4786-9FCC-B1BD20C167F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EF9976EA-B024-4F12-B18D-78C7D889A5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9C63D3-4845-4123-84ED-2F4C98E2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Data-Barley</vt:lpstr>
      <vt:lpstr>10 Year Timeline</vt:lpstr>
      <vt:lpstr>Graph-Area prod yield</vt:lpstr>
      <vt:lpstr>Graph2-Area prod yield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Mlibo Qotoyi</cp:lastModifiedBy>
  <dcterms:created xsi:type="dcterms:W3CDTF">1999-06-22T10:41:40Z</dcterms:created>
  <dcterms:modified xsi:type="dcterms:W3CDTF">2025-03-10T08:23:37Z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14419000.0000000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  <property fmtid="{D5CDD505-2E9C-101B-9397-08002B2CF9AE}" pid="6" name="ContentTypeId">
    <vt:lpwstr>0x010100ED8EB078C1C8474F8AAD7AD9366D8E54</vt:lpwstr>
  </property>
</Properties>
</file>