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" windowWidth="9576" windowHeight="4716" tabRatio="925" activeTab="0"/>
  </bookViews>
  <sheets>
    <sheet name="Data- Sojabone" sheetId="1" r:id="rId1"/>
    <sheet name="Graph.-Area prod yield" sheetId="2" r:id="rId2"/>
    <sheet name="Skattings 2016" sheetId="3" state="hidden" r:id="rId3"/>
    <sheet name="Chart2" sheetId="4" state="hidden" r:id="rId4"/>
    <sheet name="Yield" sheetId="5" r:id="rId5"/>
    <sheet name="Yield 3 year average" sheetId="6" r:id="rId6"/>
    <sheet name="Graph-Area prod " sheetId="7" r:id="rId7"/>
    <sheet name="Oppervlakte 2001-12" sheetId="8" r:id="rId8"/>
    <sheet name="Graph-Total area" sheetId="9" r:id="rId9"/>
    <sheet name="Graph-Total productio" sheetId="10" r:id="rId10"/>
    <sheet name="Graph-Total yield" sheetId="11" r:id="rId11"/>
    <sheet name="Graph-Area per province" sheetId="12" r:id="rId12"/>
    <sheet name="NW aanplantings" sheetId="13" r:id="rId13"/>
    <sheet name="Graph-Production per province" sheetId="14" r:id="rId14"/>
    <sheet name="Graph-Area prod yield" sheetId="15" r:id="rId15"/>
    <sheet name="Sclerotinia skade" sheetId="16" r:id="rId16"/>
  </sheets>
  <definedNames>
    <definedName name="_Regression_Int" localSheetId="0" hidden="1">1</definedName>
    <definedName name="_xlnm.Print_Area" localSheetId="0">'Data- Sojabone'!$A$1:$Y$67</definedName>
    <definedName name="_xlnm.Print_Area" localSheetId="2">'Skattings 2016'!$A$1:$K$63</definedName>
    <definedName name="Print_Area_MI">'Data- Sojabone'!$A$10:$K$47</definedName>
  </definedNames>
  <calcPr calcMode="manual" fullCalcOnLoad="1"/>
</workbook>
</file>

<file path=xl/sharedStrings.xml><?xml version="1.0" encoding="utf-8"?>
<sst xmlns="http://schemas.openxmlformats.org/spreadsheetml/2006/main" count="496" uniqueCount="116">
  <si>
    <t>1994/95</t>
  </si>
  <si>
    <t>1995/96</t>
  </si>
  <si>
    <t>1996/97</t>
  </si>
  <si>
    <t>1997/98</t>
  </si>
  <si>
    <t>1998/99</t>
  </si>
  <si>
    <t>STREKE</t>
  </si>
  <si>
    <t>'000 ha</t>
  </si>
  <si>
    <t xml:space="preserve"> Kwazulu-Natal</t>
  </si>
  <si>
    <t xml:space="preserve"> Mpumalanga</t>
  </si>
  <si>
    <t xml:space="preserve"> Gauteng</t>
  </si>
  <si>
    <t>'000 t</t>
  </si>
  <si>
    <t>t/ha</t>
  </si>
  <si>
    <t>-</t>
  </si>
  <si>
    <t/>
  </si>
  <si>
    <t>1999/2000</t>
  </si>
  <si>
    <t>2000/2001</t>
  </si>
  <si>
    <t>2001/2002</t>
  </si>
  <si>
    <t xml:space="preserve"> Limpopo</t>
  </si>
  <si>
    <t>2002/2003</t>
  </si>
  <si>
    <t>2003/2004</t>
  </si>
  <si>
    <t>Oppervlakte en produksie van sojabone/Area and production of soyabeans</t>
  </si>
  <si>
    <t xml:space="preserve"> </t>
  </si>
  <si>
    <t>REGIONS</t>
  </si>
  <si>
    <t xml:space="preserve"> Wes-Kaap/W. Cape</t>
  </si>
  <si>
    <t xml:space="preserve"> Noord-Kaap/N. Cape</t>
  </si>
  <si>
    <t xml:space="preserve"> Oos-Kaap/E. Cape</t>
  </si>
  <si>
    <t xml:space="preserve"> Vrystaat/Free State</t>
  </si>
  <si>
    <t xml:space="preserve"> Noordwes/North West</t>
  </si>
  <si>
    <t>TOTAAL/TOTAL</t>
  </si>
  <si>
    <t>LET WEL: JARE IS PRODUKSIEJARE</t>
  </si>
  <si>
    <t>NOTE: YEARS ARE PRODUCTION YEARS</t>
  </si>
  <si>
    <t>OPPERVLAKTE ONDER SOJABONE IN DIE RSA</t>
  </si>
  <si>
    <t>PRODUKSIE VAN SOJABONE IN DIE RSA</t>
  </si>
  <si>
    <t>PRODUCTION OF SOYABEANS IN THE RSA</t>
  </si>
  <si>
    <t>OPBRENGS PER HEKTAAR SOJABONE IN DIE RSA</t>
  </si>
  <si>
    <t>2004/2005</t>
  </si>
  <si>
    <t>2005/2006</t>
  </si>
  <si>
    <t>1992/93</t>
  </si>
  <si>
    <t>1993/94</t>
  </si>
  <si>
    <t>1991/92</t>
  </si>
  <si>
    <t>1990/91</t>
  </si>
  <si>
    <t>2006/2007</t>
  </si>
  <si>
    <t>AREA GROWN TO SOYBEANS IN THE RSA</t>
  </si>
  <si>
    <t>2007/2008</t>
  </si>
  <si>
    <t>1988/89</t>
  </si>
  <si>
    <t>1989/90</t>
  </si>
  <si>
    <t>2008/2009</t>
  </si>
  <si>
    <t>OPPERVLAKTE</t>
  </si>
  <si>
    <t xml:space="preserve"> Wes-Kaap</t>
  </si>
  <si>
    <t xml:space="preserve"> Noord-Kaap</t>
  </si>
  <si>
    <t xml:space="preserve"> Vrystaat</t>
  </si>
  <si>
    <t xml:space="preserve"> Oos-Kaap</t>
  </si>
  <si>
    <t>Limpopo</t>
  </si>
  <si>
    <t xml:space="preserve"> Noordwes</t>
  </si>
  <si>
    <t>TOTAAL</t>
  </si>
  <si>
    <t>PRODUKSIE</t>
  </si>
  <si>
    <t xml:space="preserve"> Noordelike Provinsie</t>
  </si>
  <si>
    <t xml:space="preserve">OPBRENGS </t>
  </si>
  <si>
    <r>
      <t xml:space="preserve">Oppervlakte en produksie </t>
    </r>
    <r>
      <rPr>
        <b/>
        <sz val="12"/>
        <color indexed="10"/>
        <rFont val="Arial"/>
        <family val="2"/>
      </rPr>
      <t xml:space="preserve">skattings </t>
    </r>
    <r>
      <rPr>
        <b/>
        <sz val="12"/>
        <rFont val="Arial"/>
        <family val="2"/>
      </rPr>
      <t>van Sojabone</t>
    </r>
  </si>
  <si>
    <t>2009/2010</t>
  </si>
  <si>
    <t>2009/10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</si>
  <si>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</si>
  <si>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</si>
  <si>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</si>
  <si>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</si>
  <si>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</si>
  <si>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</si>
  <si>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</si>
  <si>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</si>
  <si>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</si>
  <si>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2010/11*</t>
  </si>
  <si>
    <t>REGION</t>
  </si>
  <si>
    <t>Res</t>
  </si>
  <si>
    <t>2011/12</t>
  </si>
  <si>
    <t>2010/2011</t>
  </si>
  <si>
    <t>2012/2013*</t>
  </si>
  <si>
    <t>2012/13*</t>
  </si>
  <si>
    <t>1st Estimate</t>
  </si>
  <si>
    <t>2012/13</t>
  </si>
  <si>
    <t>2nd Estimate</t>
  </si>
  <si>
    <t>2011/2012</t>
  </si>
  <si>
    <t>3rd Estimate</t>
  </si>
  <si>
    <t>4th Estimate</t>
  </si>
  <si>
    <t>5th Estimate</t>
  </si>
  <si>
    <t>6th Estimate</t>
  </si>
  <si>
    <t>7st Estimate</t>
  </si>
  <si>
    <t>7th Estimate</t>
  </si>
  <si>
    <t>% OPPERVLAKTE ONDER SOJABOONSAAD IN ELKE PROVINSIE IN DIE RSA</t>
  </si>
  <si>
    <t>AREA GROWN TO SOYBEANS IN RSA</t>
  </si>
  <si>
    <t>Final Estimate</t>
  </si>
  <si>
    <t>2013/14*</t>
  </si>
  <si>
    <t>2012/2013</t>
  </si>
  <si>
    <t>2014/2015*</t>
  </si>
  <si>
    <t>2014/15</t>
  </si>
  <si>
    <t>1ste estimate</t>
  </si>
  <si>
    <t>2013/2014</t>
  </si>
  <si>
    <t>2014/15 PRODUKSIESEISOEN</t>
  </si>
  <si>
    <t>2014/2015</t>
  </si>
  <si>
    <t>8th Estimate</t>
  </si>
  <si>
    <t>2015/2016</t>
  </si>
  <si>
    <t>2016/2017</t>
  </si>
  <si>
    <t>rekord</t>
  </si>
  <si>
    <t>2de rekord</t>
  </si>
  <si>
    <t>Soybeans: Sclerotinia affected  (%)</t>
  </si>
  <si>
    <t>Sunflower: Sclerotinia affected  (%)</t>
  </si>
  <si>
    <t xml:space="preserve">Estimated affected % </t>
  </si>
  <si>
    <t>Production (ton)</t>
  </si>
  <si>
    <t>Ton</t>
  </si>
  <si>
    <t>Rand</t>
  </si>
  <si>
    <t>Estimated losses</t>
  </si>
  <si>
    <t>Price (R/ton)</t>
  </si>
  <si>
    <t>2017/2018*</t>
  </si>
  <si>
    <t>% Verandering</t>
  </si>
  <si>
    <t>Rekord</t>
  </si>
  <si>
    <t>3de Skatting</t>
  </si>
  <si>
    <t>Opgedateer: 21 Mei 2018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</si>
</sst>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_)"/>
    <numFmt numFmtId="187" formatCode="0.000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\ ###\ ###"/>
    <numFmt numFmtId="195" formatCode="##\ ###\ ###"/>
    <numFmt numFmtId="196" formatCode="0.00_)"/>
    <numFmt numFmtId="197" formatCode="0.0000_)"/>
    <numFmt numFmtId="198" formatCode="0\.000_)"/>
    <numFmt numFmtId="199" formatCode="0\.0_)"/>
    <numFmt numFmtId="200" formatCode="0\.0"/>
    <numFmt numFmtId="201" formatCode="0\.00"/>
    <numFmt numFmtId="202" formatCode="#,##0.000"/>
    <numFmt numFmtId="203" formatCode="0.0000"/>
    <numFmt numFmtId="204" formatCode="0.0%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&quot;R&quot;#,##0.0;[Red]\-&quot;R&quot;#,##0.0"/>
    <numFmt numFmtId="212" formatCode="&quot;R&quot;#,##0.0;\-&quot;R&quot;#,##0.0"/>
    <numFmt numFmtId="213" formatCode="_ * #\ ##0_ ;_ * \-#\ ##0_ ;_ * &quot;-&quot;??_ ;_ @_ "/>
    <numFmt numFmtId="214" formatCode="_-* #,##0.000_-;\-* #,##0.000_-;_-* &quot;-&quot;???_-;_-@_-"/>
    <numFmt numFmtId="215" formatCode="_ * #\ ##0.00_ ;_ * \-#\ ##0.00_ ;_ * &quot;-&quot;??_ ;_ @_ "/>
  </numFmts>
  <fonts count="70">
    <font>
      <sz val="10"/>
      <name val="Helv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Helv"/>
      <family val="0"/>
    </font>
    <font>
      <sz val="10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name val="Helv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9.25"/>
      <color indexed="8"/>
      <name val="Calibri"/>
      <family val="0"/>
    </font>
    <font>
      <b/>
      <sz val="20"/>
      <color indexed="8"/>
      <name val="Calibri"/>
      <family val="0"/>
    </font>
    <font>
      <sz val="9.95"/>
      <color indexed="8"/>
      <name val="Calibri"/>
      <family val="0"/>
    </font>
    <font>
      <b/>
      <sz val="11"/>
      <color indexed="8"/>
      <name val="Calibri"/>
      <family val="0"/>
    </font>
    <font>
      <b/>
      <sz val="12.85"/>
      <color indexed="8"/>
      <name val="Calibri"/>
      <family val="0"/>
    </font>
    <font>
      <sz val="9.25"/>
      <color indexed="8"/>
      <name val="Calibri"/>
      <family val="0"/>
    </font>
    <font>
      <sz val="10"/>
      <color indexed="8"/>
      <name val="Calibri"/>
      <family val="0"/>
    </font>
    <font>
      <sz val="2.65"/>
      <color indexed="8"/>
      <name val="Arial"/>
      <family val="0"/>
    </font>
    <font>
      <sz val="7.8"/>
      <color indexed="8"/>
      <name val="Arial"/>
      <family val="0"/>
    </font>
    <font>
      <sz val="7.1"/>
      <color indexed="8"/>
      <name val="Arial"/>
      <family val="0"/>
    </font>
    <font>
      <sz val="8.5"/>
      <color indexed="8"/>
      <name val="Arial"/>
      <family val="0"/>
    </font>
    <font>
      <sz val="11.4"/>
      <color indexed="8"/>
      <name val="Calibri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Helv"/>
      <family val="0"/>
    </font>
    <font>
      <sz val="8"/>
      <color indexed="10"/>
      <name val="Arial"/>
      <family val="2"/>
    </font>
    <font>
      <b/>
      <sz val="14.4"/>
      <color indexed="8"/>
      <name val="Calibri"/>
      <family val="0"/>
    </font>
    <font>
      <b/>
      <sz val="16.8"/>
      <color indexed="8"/>
      <name val="Calibri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7">
    <xf numFmtId="186" fontId="0" fillId="0" borderId="0" xfId="0" applyAlignment="1">
      <alignment/>
    </xf>
    <xf numFmtId="186" fontId="2" fillId="0" borderId="0" xfId="0" applyFont="1" applyAlignment="1">
      <alignment/>
    </xf>
    <xf numFmtId="187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 horizontal="left"/>
      <protection/>
    </xf>
    <xf numFmtId="187" fontId="3" fillId="0" borderId="0" xfId="0" applyNumberFormat="1" applyFont="1" applyAlignment="1" applyProtection="1">
      <alignment horizontal="left"/>
      <protection locked="0"/>
    </xf>
    <xf numFmtId="187" fontId="2" fillId="0" borderId="10" xfId="0" applyNumberFormat="1" applyFont="1" applyBorder="1" applyAlignment="1" applyProtection="1">
      <alignment horizontal="right"/>
      <protection locked="0"/>
    </xf>
    <xf numFmtId="187" fontId="2" fillId="0" borderId="11" xfId="0" applyNumberFormat="1" applyFont="1" applyBorder="1" applyAlignment="1" applyProtection="1">
      <alignment horizontal="right"/>
      <protection locked="0"/>
    </xf>
    <xf numFmtId="187" fontId="2" fillId="0" borderId="12" xfId="0" applyNumberFormat="1" applyFont="1" applyBorder="1" applyAlignment="1" applyProtection="1">
      <alignment horizontal="right"/>
      <protection locked="0"/>
    </xf>
    <xf numFmtId="187" fontId="2" fillId="0" borderId="12" xfId="0" applyNumberFormat="1" applyFont="1" applyBorder="1" applyAlignment="1" applyProtection="1" quotePrefix="1">
      <alignment horizontal="right"/>
      <protection locked="0"/>
    </xf>
    <xf numFmtId="187" fontId="2" fillId="0" borderId="13" xfId="0" applyNumberFormat="1" applyFont="1" applyBorder="1" applyAlignment="1" applyProtection="1">
      <alignment horizontal="right"/>
      <protection locked="0"/>
    </xf>
    <xf numFmtId="187" fontId="2" fillId="0" borderId="14" xfId="0" applyNumberFormat="1" applyFont="1" applyBorder="1" applyAlignment="1" applyProtection="1">
      <alignment horizontal="right"/>
      <protection locked="0"/>
    </xf>
    <xf numFmtId="187" fontId="2" fillId="0" borderId="15" xfId="0" applyNumberFormat="1" applyFont="1" applyBorder="1" applyAlignment="1" applyProtection="1">
      <alignment horizontal="right"/>
      <protection locked="0"/>
    </xf>
    <xf numFmtId="187" fontId="2" fillId="0" borderId="16" xfId="0" applyNumberFormat="1" applyFont="1" applyBorder="1" applyAlignment="1" applyProtection="1">
      <alignment/>
      <protection/>
    </xf>
    <xf numFmtId="187" fontId="2" fillId="0" borderId="17" xfId="0" applyNumberFormat="1" applyFont="1" applyBorder="1" applyAlignment="1" applyProtection="1">
      <alignment/>
      <protection/>
    </xf>
    <xf numFmtId="187" fontId="2" fillId="0" borderId="18" xfId="0" applyNumberFormat="1" applyFont="1" applyBorder="1" applyAlignment="1" applyProtection="1">
      <alignment/>
      <protection/>
    </xf>
    <xf numFmtId="187" fontId="2" fillId="0" borderId="19" xfId="0" applyNumberFormat="1" applyFont="1" applyBorder="1" applyAlignment="1" applyProtection="1">
      <alignment/>
      <protection/>
    </xf>
    <xf numFmtId="187" fontId="2" fillId="0" borderId="16" xfId="0" applyNumberFormat="1" applyFont="1" applyBorder="1" applyAlignment="1" applyProtection="1">
      <alignment horizontal="left"/>
      <protection locked="0"/>
    </xf>
    <xf numFmtId="187" fontId="2" fillId="0" borderId="17" xfId="0" applyNumberFormat="1" applyFont="1" applyBorder="1" applyAlignment="1" applyProtection="1">
      <alignment/>
      <protection locked="0"/>
    </xf>
    <xf numFmtId="187" fontId="2" fillId="0" borderId="18" xfId="0" applyNumberFormat="1" applyFont="1" applyBorder="1" applyAlignment="1" applyProtection="1">
      <alignment/>
      <protection locked="0"/>
    </xf>
    <xf numFmtId="187" fontId="2" fillId="0" borderId="19" xfId="0" applyNumberFormat="1" applyFont="1" applyBorder="1" applyAlignment="1" applyProtection="1">
      <alignment/>
      <protection locked="0"/>
    </xf>
    <xf numFmtId="187" fontId="3" fillId="0" borderId="16" xfId="0" applyNumberFormat="1" applyFont="1" applyBorder="1" applyAlignment="1" applyProtection="1">
      <alignment horizontal="left"/>
      <protection locked="0"/>
    </xf>
    <xf numFmtId="187" fontId="3" fillId="0" borderId="19" xfId="0" applyNumberFormat="1" applyFont="1" applyBorder="1" applyAlignment="1" applyProtection="1">
      <alignment/>
      <protection locked="0"/>
    </xf>
    <xf numFmtId="187" fontId="2" fillId="0" borderId="20" xfId="0" applyNumberFormat="1" applyFont="1" applyBorder="1" applyAlignment="1" applyProtection="1">
      <alignment/>
      <protection/>
    </xf>
    <xf numFmtId="187" fontId="2" fillId="0" borderId="21" xfId="0" applyNumberFormat="1" applyFont="1" applyBorder="1" applyAlignment="1" applyProtection="1">
      <alignment horizontal="right"/>
      <protection/>
    </xf>
    <xf numFmtId="187" fontId="2" fillId="0" borderId="22" xfId="0" applyNumberFormat="1" applyFont="1" applyBorder="1" applyAlignment="1" applyProtection="1">
      <alignment horizontal="right"/>
      <protection/>
    </xf>
    <xf numFmtId="187" fontId="2" fillId="0" borderId="22" xfId="0" applyNumberFormat="1" applyFont="1" applyBorder="1" applyAlignment="1" applyProtection="1">
      <alignment/>
      <protection/>
    </xf>
    <xf numFmtId="187" fontId="2" fillId="0" borderId="23" xfId="0" applyNumberFormat="1" applyFont="1" applyBorder="1" applyAlignment="1" applyProtection="1">
      <alignment/>
      <protection/>
    </xf>
    <xf numFmtId="187" fontId="2" fillId="0" borderId="0" xfId="0" applyNumberFormat="1" applyFont="1" applyAlignment="1" applyProtection="1">
      <alignment horizontal="right"/>
      <protection/>
    </xf>
    <xf numFmtId="187" fontId="2" fillId="0" borderId="11" xfId="0" applyNumberFormat="1" applyFont="1" applyBorder="1" applyAlignment="1" applyProtection="1">
      <alignment/>
      <protection locked="0"/>
    </xf>
    <xf numFmtId="187" fontId="2" fillId="0" borderId="12" xfId="0" applyNumberFormat="1" applyFont="1" applyBorder="1" applyAlignment="1" applyProtection="1">
      <alignment/>
      <protection locked="0"/>
    </xf>
    <xf numFmtId="187" fontId="2" fillId="0" borderId="13" xfId="0" applyNumberFormat="1" applyFont="1" applyBorder="1" applyAlignment="1" applyProtection="1">
      <alignment horizontal="center"/>
      <protection locked="0"/>
    </xf>
    <xf numFmtId="187" fontId="2" fillId="0" borderId="14" xfId="0" applyNumberFormat="1" applyFont="1" applyBorder="1" applyAlignment="1" applyProtection="1">
      <alignment horizontal="center"/>
      <protection locked="0"/>
    </xf>
    <xf numFmtId="187" fontId="2" fillId="0" borderId="15" xfId="0" applyNumberFormat="1" applyFont="1" applyBorder="1" applyAlignment="1" applyProtection="1">
      <alignment horizontal="center"/>
      <protection locked="0"/>
    </xf>
    <xf numFmtId="187" fontId="2" fillId="0" borderId="17" xfId="0" applyNumberFormat="1" applyFont="1" applyBorder="1" applyAlignment="1" applyProtection="1">
      <alignment horizontal="right"/>
      <protection locked="0"/>
    </xf>
    <xf numFmtId="187" fontId="2" fillId="0" borderId="24" xfId="0" applyNumberFormat="1" applyFont="1" applyBorder="1" applyAlignment="1" applyProtection="1">
      <alignment horizontal="right"/>
      <protection locked="0"/>
    </xf>
    <xf numFmtId="187" fontId="2" fillId="0" borderId="24" xfId="0" applyNumberFormat="1" applyFont="1" applyBorder="1" applyAlignment="1" applyProtection="1">
      <alignment/>
      <protection locked="0"/>
    </xf>
    <xf numFmtId="187" fontId="2" fillId="0" borderId="17" xfId="0" applyNumberFormat="1" applyFont="1" applyBorder="1" applyAlignment="1" applyProtection="1">
      <alignment horizontal="left"/>
      <protection locked="0"/>
    </xf>
    <xf numFmtId="187" fontId="2" fillId="0" borderId="18" xfId="0" applyNumberFormat="1" applyFont="1" applyBorder="1" applyAlignment="1" applyProtection="1">
      <alignment horizontal="left"/>
      <protection locked="0"/>
    </xf>
    <xf numFmtId="187" fontId="2" fillId="0" borderId="19" xfId="0" applyNumberFormat="1" applyFont="1" applyBorder="1" applyAlignment="1" applyProtection="1">
      <alignment horizontal="left"/>
      <protection locked="0"/>
    </xf>
    <xf numFmtId="187" fontId="2" fillId="0" borderId="21" xfId="0" applyNumberFormat="1" applyFont="1" applyBorder="1" applyAlignment="1" applyProtection="1">
      <alignment/>
      <protection/>
    </xf>
    <xf numFmtId="187" fontId="3" fillId="0" borderId="13" xfId="0" applyNumberFormat="1" applyFont="1" applyBorder="1" applyAlignment="1" applyProtection="1">
      <alignment horizontal="left"/>
      <protection locked="0"/>
    </xf>
    <xf numFmtId="187" fontId="2" fillId="0" borderId="19" xfId="0" applyNumberFormat="1" applyFont="1" applyBorder="1" applyAlignment="1" applyProtection="1">
      <alignment horizontal="right"/>
      <protection locked="0"/>
    </xf>
    <xf numFmtId="186" fontId="2" fillId="0" borderId="10" xfId="0" applyFont="1" applyBorder="1" applyAlignment="1">
      <alignment/>
    </xf>
    <xf numFmtId="186" fontId="2" fillId="0" borderId="25" xfId="0" applyFont="1" applyBorder="1" applyAlignment="1">
      <alignment/>
    </xf>
    <xf numFmtId="187" fontId="2" fillId="0" borderId="25" xfId="0" applyNumberFormat="1" applyFont="1" applyBorder="1" applyAlignment="1" applyProtection="1">
      <alignment/>
      <protection/>
    </xf>
    <xf numFmtId="187" fontId="2" fillId="0" borderId="13" xfId="0" applyNumberFormat="1" applyFont="1" applyBorder="1" applyAlignment="1" applyProtection="1">
      <alignment/>
      <protection/>
    </xf>
    <xf numFmtId="187" fontId="2" fillId="0" borderId="10" xfId="0" applyNumberFormat="1" applyFont="1" applyBorder="1" applyAlignment="1" applyProtection="1">
      <alignment/>
      <protection/>
    </xf>
    <xf numFmtId="186" fontId="2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 horizontal="left"/>
      <protection locked="0"/>
    </xf>
    <xf numFmtId="187" fontId="2" fillId="0" borderId="26" xfId="0" applyNumberFormat="1" applyFont="1" applyBorder="1" applyAlignment="1" applyProtection="1">
      <alignment/>
      <protection/>
    </xf>
    <xf numFmtId="187" fontId="2" fillId="0" borderId="10" xfId="0" applyNumberFormat="1" applyFont="1" applyBorder="1" applyAlignment="1" applyProtection="1" quotePrefix="1">
      <alignment horizontal="right"/>
      <protection locked="0"/>
    </xf>
    <xf numFmtId="187" fontId="3" fillId="0" borderId="27" xfId="0" applyNumberFormat="1" applyFont="1" applyBorder="1" applyAlignment="1" applyProtection="1">
      <alignment horizontal="left"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195" fontId="5" fillId="0" borderId="0" xfId="57" applyNumberFormat="1" applyFont="1" applyBorder="1">
      <alignment/>
      <protection/>
    </xf>
    <xf numFmtId="186" fontId="2" fillId="0" borderId="0" xfId="0" applyNumberFormat="1" applyFont="1" applyBorder="1" applyAlignment="1" applyProtection="1">
      <alignment horizontal="right"/>
      <protection locked="0"/>
    </xf>
    <xf numFmtId="188" fontId="1" fillId="0" borderId="0" xfId="0" applyNumberFormat="1" applyFont="1" applyFill="1" applyBorder="1" applyAlignment="1" applyProtection="1">
      <alignment horizontal="right"/>
      <protection/>
    </xf>
    <xf numFmtId="187" fontId="3" fillId="0" borderId="28" xfId="0" applyNumberFormat="1" applyFont="1" applyBorder="1" applyAlignment="1" applyProtection="1">
      <alignment horizontal="left"/>
      <protection locked="0"/>
    </xf>
    <xf numFmtId="187" fontId="3" fillId="0" borderId="20" xfId="0" applyNumberFormat="1" applyFont="1" applyBorder="1" applyAlignment="1" applyProtection="1">
      <alignment horizontal="left"/>
      <protection locked="0"/>
    </xf>
    <xf numFmtId="187" fontId="2" fillId="0" borderId="23" xfId="0" applyNumberFormat="1" applyFont="1" applyBorder="1" applyAlignment="1" applyProtection="1">
      <alignment horizontal="right"/>
      <protection locked="0"/>
    </xf>
    <xf numFmtId="188" fontId="1" fillId="0" borderId="25" xfId="0" applyNumberFormat="1" applyFont="1" applyFill="1" applyBorder="1" applyAlignment="1" applyProtection="1">
      <alignment horizontal="right"/>
      <protection/>
    </xf>
    <xf numFmtId="186" fontId="2" fillId="0" borderId="25" xfId="0" applyNumberFormat="1" applyFont="1" applyBorder="1" applyAlignment="1" applyProtection="1">
      <alignment horizontal="right"/>
      <protection locked="0"/>
    </xf>
    <xf numFmtId="187" fontId="3" fillId="0" borderId="25" xfId="0" applyNumberFormat="1" applyFont="1" applyBorder="1" applyAlignment="1" applyProtection="1">
      <alignment/>
      <protection locked="0"/>
    </xf>
    <xf numFmtId="188" fontId="2" fillId="0" borderId="25" xfId="0" applyNumberFormat="1" applyFont="1" applyBorder="1" applyAlignment="1" applyProtection="1">
      <alignment horizontal="right"/>
      <protection locked="0"/>
    </xf>
    <xf numFmtId="187" fontId="3" fillId="0" borderId="25" xfId="0" applyNumberFormat="1" applyFont="1" applyBorder="1" applyAlignment="1" applyProtection="1">
      <alignment/>
      <protection/>
    </xf>
    <xf numFmtId="187" fontId="2" fillId="0" borderId="19" xfId="0" applyNumberFormat="1" applyFont="1" applyBorder="1" applyAlignment="1" applyProtection="1">
      <alignment horizontal="center"/>
      <protection locked="0"/>
    </xf>
    <xf numFmtId="186" fontId="2" fillId="0" borderId="13" xfId="0" applyFont="1" applyBorder="1" applyAlignment="1">
      <alignment/>
    </xf>
    <xf numFmtId="187" fontId="2" fillId="0" borderId="25" xfId="0" applyNumberFormat="1" applyFont="1" applyBorder="1" applyAlignment="1" applyProtection="1">
      <alignment horizontal="right"/>
      <protection/>
    </xf>
    <xf numFmtId="187" fontId="2" fillId="0" borderId="25" xfId="0" applyNumberFormat="1" applyFont="1" applyBorder="1" applyAlignment="1" applyProtection="1">
      <alignment horizontal="left"/>
      <protection locked="0"/>
    </xf>
    <xf numFmtId="187" fontId="3" fillId="0" borderId="10" xfId="0" applyNumberFormat="1" applyFont="1" applyBorder="1" applyAlignment="1" applyProtection="1">
      <alignment horizontal="left"/>
      <protection locked="0"/>
    </xf>
    <xf numFmtId="186" fontId="2" fillId="0" borderId="20" xfId="0" applyNumberFormat="1" applyFont="1" applyBorder="1" applyAlignment="1" applyProtection="1">
      <alignment/>
      <protection/>
    </xf>
    <xf numFmtId="187" fontId="2" fillId="0" borderId="16" xfId="0" applyNumberFormat="1" applyFont="1" applyBorder="1" applyAlignment="1" applyProtection="1">
      <alignment horizontal="right"/>
      <protection/>
    </xf>
    <xf numFmtId="186" fontId="2" fillId="0" borderId="16" xfId="0" applyNumberFormat="1" applyFont="1" applyBorder="1" applyAlignment="1" applyProtection="1">
      <alignment horizontal="right"/>
      <protection locked="0"/>
    </xf>
    <xf numFmtId="186" fontId="2" fillId="0" borderId="16" xfId="0" applyNumberFormat="1" applyFont="1" applyBorder="1" applyAlignment="1" applyProtection="1">
      <alignment horizontal="right"/>
      <protection/>
    </xf>
    <xf numFmtId="186" fontId="3" fillId="0" borderId="16" xfId="0" applyNumberFormat="1" applyFont="1" applyBorder="1" applyAlignment="1" applyProtection="1">
      <alignment horizontal="right"/>
      <protection locked="0"/>
    </xf>
    <xf numFmtId="196" fontId="2" fillId="0" borderId="25" xfId="0" applyNumberFormat="1" applyFont="1" applyBorder="1" applyAlignment="1">
      <alignment/>
    </xf>
    <xf numFmtId="187" fontId="8" fillId="0" borderId="0" xfId="0" applyNumberFormat="1" applyFont="1" applyAlignment="1" applyProtection="1">
      <alignment horizontal="left"/>
      <protection locked="0"/>
    </xf>
    <xf numFmtId="187" fontId="3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 locked="0"/>
    </xf>
    <xf numFmtId="188" fontId="9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188" fontId="9" fillId="33" borderId="0" xfId="0" applyNumberFormat="1" applyFont="1" applyFill="1" applyAlignment="1" applyProtection="1">
      <alignment/>
      <protection locked="0"/>
    </xf>
    <xf numFmtId="188" fontId="0" fillId="0" borderId="0" xfId="0" applyNumberFormat="1" applyAlignment="1" applyProtection="1">
      <alignment horizontal="center"/>
      <protection locked="0"/>
    </xf>
    <xf numFmtId="188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88" fontId="11" fillId="0" borderId="0" xfId="0" applyNumberFormat="1" applyFont="1" applyAlignment="1" applyProtection="1">
      <alignment/>
      <protection locked="0"/>
    </xf>
    <xf numFmtId="188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88" fontId="1" fillId="0" borderId="0" xfId="0" applyNumberFormat="1" applyFont="1" applyAlignment="1">
      <alignment horizontal="center" wrapText="1"/>
    </xf>
    <xf numFmtId="188" fontId="0" fillId="0" borderId="29" xfId="0" applyNumberForma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 locked="0"/>
    </xf>
    <xf numFmtId="188" fontId="0" fillId="0" borderId="20" xfId="0" applyNumberFormat="1" applyBorder="1" applyAlignment="1" applyProtection="1">
      <alignment/>
      <protection locked="0"/>
    </xf>
    <xf numFmtId="188" fontId="0" fillId="0" borderId="23" xfId="0" applyNumberFormat="1" applyBorder="1" applyAlignment="1" applyProtection="1">
      <alignment horizontal="center"/>
      <protection locked="0"/>
    </xf>
    <xf numFmtId="188" fontId="0" fillId="0" borderId="16" xfId="0" applyNumberFormat="1" applyBorder="1" applyAlignment="1">
      <alignment/>
    </xf>
    <xf numFmtId="188" fontId="0" fillId="0" borderId="16" xfId="0" applyNumberFormat="1" applyBorder="1" applyAlignment="1">
      <alignment horizontal="center"/>
    </xf>
    <xf numFmtId="188" fontId="0" fillId="0" borderId="16" xfId="0" applyNumberFormat="1" applyBorder="1" applyAlignment="1" applyProtection="1">
      <alignment/>
      <protection locked="0"/>
    </xf>
    <xf numFmtId="188" fontId="11" fillId="0" borderId="16" xfId="0" applyNumberFormat="1" applyFont="1" applyBorder="1" applyAlignment="1" applyProtection="1">
      <alignment/>
      <protection locked="0"/>
    </xf>
    <xf numFmtId="188" fontId="11" fillId="0" borderId="0" xfId="0" applyNumberFormat="1" applyFont="1" applyAlignment="1">
      <alignment/>
    </xf>
    <xf numFmtId="188" fontId="0" fillId="0" borderId="20" xfId="0" applyNumberFormat="1" applyBorder="1" applyAlignment="1">
      <alignment/>
    </xf>
    <xf numFmtId="188" fontId="0" fillId="0" borderId="20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11" fillId="0" borderId="0" xfId="0" applyNumberFormat="1" applyFont="1" applyBorder="1" applyAlignment="1" applyProtection="1">
      <alignment/>
      <protection locked="0"/>
    </xf>
    <xf numFmtId="188" fontId="11" fillId="0" borderId="0" xfId="0" applyNumberFormat="1" applyFont="1" applyBorder="1" applyAlignment="1" applyProtection="1">
      <alignment horizontal="center"/>
      <protection locked="0"/>
    </xf>
    <xf numFmtId="188" fontId="0" fillId="0" borderId="12" xfId="0" applyNumberFormat="1" applyBorder="1" applyAlignment="1" applyProtection="1">
      <alignment horizontal="center"/>
      <protection locked="0"/>
    </xf>
    <xf numFmtId="2" fontId="11" fillId="0" borderId="25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9" fontId="0" fillId="0" borderId="25" xfId="0" applyNumberFormat="1" applyBorder="1" applyAlignment="1">
      <alignment horizontal="center"/>
    </xf>
    <xf numFmtId="49" fontId="2" fillId="0" borderId="12" xfId="0" applyNumberFormat="1" applyFont="1" applyBorder="1" applyAlignment="1" applyProtection="1">
      <alignment horizontal="right"/>
      <protection locked="0"/>
    </xf>
    <xf numFmtId="188" fontId="2" fillId="0" borderId="17" xfId="0" applyNumberFormat="1" applyFont="1" applyBorder="1" applyAlignment="1" applyProtection="1">
      <alignment/>
      <protection/>
    </xf>
    <xf numFmtId="188" fontId="2" fillId="0" borderId="18" xfId="0" applyNumberFormat="1" applyFont="1" applyBorder="1" applyAlignment="1" applyProtection="1">
      <alignment/>
      <protection/>
    </xf>
    <xf numFmtId="188" fontId="2" fillId="0" borderId="19" xfId="0" applyNumberFormat="1" applyFont="1" applyBorder="1" applyAlignment="1" applyProtection="1">
      <alignment/>
      <protection/>
    </xf>
    <xf numFmtId="188" fontId="3" fillId="0" borderId="18" xfId="0" applyNumberFormat="1" applyFont="1" applyBorder="1" applyAlignment="1" applyProtection="1">
      <alignment/>
      <protection locked="0"/>
    </xf>
    <xf numFmtId="189" fontId="2" fillId="0" borderId="19" xfId="0" applyNumberFormat="1" applyFont="1" applyBorder="1" applyAlignment="1" applyProtection="1">
      <alignment/>
      <protection/>
    </xf>
    <xf numFmtId="187" fontId="2" fillId="0" borderId="10" xfId="0" applyNumberFormat="1" applyFont="1" applyBorder="1" applyAlignment="1" applyProtection="1" quotePrefix="1">
      <alignment horizontal="left"/>
      <protection locked="0"/>
    </xf>
    <xf numFmtId="187" fontId="2" fillId="0" borderId="30" xfId="0" applyNumberFormat="1" applyFont="1" applyBorder="1" applyAlignment="1" applyProtection="1">
      <alignment/>
      <protection/>
    </xf>
    <xf numFmtId="2" fontId="2" fillId="0" borderId="25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86" fontId="2" fillId="0" borderId="10" xfId="0" applyFont="1" applyBorder="1" applyAlignment="1" quotePrefix="1">
      <alignment horizontal="right"/>
    </xf>
    <xf numFmtId="189" fontId="1" fillId="0" borderId="29" xfId="0" applyNumberFormat="1" applyFont="1" applyBorder="1" applyAlignment="1" applyProtection="1" quotePrefix="1">
      <alignment horizontal="left"/>
      <protection locked="0"/>
    </xf>
    <xf numFmtId="187" fontId="2" fillId="0" borderId="31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186" fontId="2" fillId="0" borderId="29" xfId="0" applyFont="1" applyBorder="1" applyAlignment="1" quotePrefix="1">
      <alignment horizontal="right"/>
    </xf>
    <xf numFmtId="187" fontId="2" fillId="0" borderId="20" xfId="0" applyNumberFormat="1" applyFont="1" applyBorder="1" applyAlignment="1" applyProtection="1">
      <alignment horizontal="right"/>
      <protection locked="0"/>
    </xf>
    <xf numFmtId="204" fontId="2" fillId="0" borderId="16" xfId="60" applyNumberFormat="1" applyFont="1" applyBorder="1" applyAlignment="1" applyProtection="1">
      <alignment horizontal="left"/>
      <protection locked="0"/>
    </xf>
    <xf numFmtId="204" fontId="2" fillId="0" borderId="25" xfId="60" applyNumberFormat="1" applyFont="1" applyBorder="1" applyAlignment="1" applyProtection="1">
      <alignment horizontal="left"/>
      <protection locked="0"/>
    </xf>
    <xf numFmtId="204" fontId="2" fillId="0" borderId="19" xfId="60" applyNumberFormat="1" applyFont="1" applyBorder="1" applyAlignment="1" applyProtection="1">
      <alignment/>
      <protection/>
    </xf>
    <xf numFmtId="204" fontId="2" fillId="0" borderId="0" xfId="60" applyNumberFormat="1" applyFont="1" applyBorder="1" applyAlignment="1" applyProtection="1">
      <alignment/>
      <protection/>
    </xf>
    <xf numFmtId="187" fontId="2" fillId="0" borderId="0" xfId="0" applyNumberFormat="1" applyFont="1" applyAlignment="1" applyProtection="1" quotePrefix="1">
      <alignment/>
      <protection/>
    </xf>
    <xf numFmtId="188" fontId="0" fillId="0" borderId="12" xfId="0" applyNumberFormat="1" applyBorder="1" applyAlignment="1" applyProtection="1" quotePrefix="1">
      <alignment horizontal="center"/>
      <protection locked="0"/>
    </xf>
    <xf numFmtId="0" fontId="1" fillId="0" borderId="0" xfId="0" applyNumberFormat="1" applyFont="1" applyAlignment="1" quotePrefix="1">
      <alignment horizontal="center"/>
    </xf>
    <xf numFmtId="186" fontId="2" fillId="0" borderId="12" xfId="0" applyFont="1" applyBorder="1" applyAlignment="1">
      <alignment/>
    </xf>
    <xf numFmtId="204" fontId="2" fillId="0" borderId="19" xfId="60" applyNumberFormat="1" applyFont="1" applyBorder="1" applyAlignment="1" applyProtection="1">
      <alignment horizontal="left"/>
      <protection locked="0"/>
    </xf>
    <xf numFmtId="186" fontId="2" fillId="0" borderId="19" xfId="0" applyFont="1" applyBorder="1" applyAlignment="1">
      <alignment/>
    </xf>
    <xf numFmtId="188" fontId="3" fillId="0" borderId="19" xfId="0" applyNumberFormat="1" applyFont="1" applyBorder="1" applyAlignment="1" applyProtection="1">
      <alignment/>
      <protection locked="0"/>
    </xf>
    <xf numFmtId="188" fontId="0" fillId="0" borderId="10" xfId="0" applyNumberFormat="1" applyBorder="1" applyAlignment="1" applyProtection="1" quotePrefix="1">
      <alignment horizontal="center"/>
      <protection locked="0"/>
    </xf>
    <xf numFmtId="188" fontId="0" fillId="0" borderId="13" xfId="0" applyNumberFormat="1" applyBorder="1" applyAlignment="1" applyProtection="1">
      <alignment horizontal="center"/>
      <protection locked="0"/>
    </xf>
    <xf numFmtId="188" fontId="0" fillId="0" borderId="25" xfId="0" applyNumberFormat="1" applyBorder="1" applyAlignment="1">
      <alignment horizontal="center"/>
    </xf>
    <xf numFmtId="187" fontId="2" fillId="0" borderId="25" xfId="0" applyNumberFormat="1" applyFont="1" applyBorder="1" applyAlignment="1" applyProtection="1">
      <alignment/>
      <protection locked="0"/>
    </xf>
    <xf numFmtId="187" fontId="1" fillId="0" borderId="0" xfId="0" applyNumberFormat="1" applyFont="1" applyAlignment="1" quotePrefix="1">
      <alignment horizontal="center"/>
    </xf>
    <xf numFmtId="187" fontId="2" fillId="0" borderId="10" xfId="0" applyNumberFormat="1" applyFont="1" applyBorder="1" applyAlignment="1" applyProtection="1" quotePrefix="1">
      <alignment/>
      <protection locked="0"/>
    </xf>
    <xf numFmtId="187" fontId="2" fillId="33" borderId="13" xfId="0" applyNumberFormat="1" applyFont="1" applyFill="1" applyBorder="1" applyAlignment="1" applyProtection="1">
      <alignment/>
      <protection/>
    </xf>
    <xf numFmtId="186" fontId="2" fillId="33" borderId="13" xfId="0" applyFont="1" applyFill="1" applyBorder="1" applyAlignment="1">
      <alignment/>
    </xf>
    <xf numFmtId="186" fontId="2" fillId="0" borderId="32" xfId="0" applyFont="1" applyBorder="1" applyAlignment="1">
      <alignment/>
    </xf>
    <xf numFmtId="186" fontId="2" fillId="0" borderId="0" xfId="0" applyFont="1" applyBorder="1" applyAlignment="1">
      <alignment/>
    </xf>
    <xf numFmtId="186" fontId="2" fillId="0" borderId="16" xfId="0" applyFont="1" applyBorder="1" applyAlignment="1">
      <alignment/>
    </xf>
    <xf numFmtId="186" fontId="2" fillId="0" borderId="20" xfId="0" applyFont="1" applyBorder="1" applyAlignment="1">
      <alignment/>
    </xf>
    <xf numFmtId="186" fontId="2" fillId="0" borderId="26" xfId="0" applyFont="1" applyBorder="1" applyAlignment="1">
      <alignment/>
    </xf>
    <xf numFmtId="186" fontId="2" fillId="0" borderId="23" xfId="0" applyFont="1" applyBorder="1" applyAlignment="1">
      <alignment/>
    </xf>
    <xf numFmtId="186" fontId="12" fillId="0" borderId="0" xfId="0" applyFont="1" applyAlignment="1">
      <alignment horizontal="center"/>
    </xf>
    <xf numFmtId="186" fontId="12" fillId="0" borderId="27" xfId="0" applyFont="1" applyBorder="1" applyAlignment="1">
      <alignment horizontal="center"/>
    </xf>
    <xf numFmtId="9" fontId="0" fillId="0" borderId="27" xfId="60" applyFont="1" applyBorder="1" applyAlignment="1">
      <alignment horizontal="center"/>
    </xf>
    <xf numFmtId="186" fontId="0" fillId="0" borderId="0" xfId="0" applyAlignment="1">
      <alignment horizontal="center"/>
    </xf>
    <xf numFmtId="186" fontId="12" fillId="0" borderId="0" xfId="0" applyFont="1" applyAlignment="1">
      <alignment horizontal="left"/>
    </xf>
    <xf numFmtId="205" fontId="0" fillId="0" borderId="27" xfId="0" applyNumberFormat="1" applyBorder="1" applyAlignment="1">
      <alignment horizontal="left"/>
    </xf>
    <xf numFmtId="186" fontId="0" fillId="0" borderId="0" xfId="0" applyAlignment="1">
      <alignment horizontal="left"/>
    </xf>
    <xf numFmtId="205" fontId="0" fillId="0" borderId="0" xfId="0" applyNumberFormat="1" applyBorder="1" applyAlignment="1">
      <alignment horizontal="left"/>
    </xf>
    <xf numFmtId="9" fontId="0" fillId="0" borderId="0" xfId="60" applyFont="1" applyBorder="1" applyAlignment="1">
      <alignment horizontal="center"/>
    </xf>
    <xf numFmtId="207" fontId="0" fillId="0" borderId="27" xfId="42" applyNumberFormat="1" applyFont="1" applyBorder="1" applyAlignment="1">
      <alignment horizontal="center"/>
    </xf>
    <xf numFmtId="207" fontId="0" fillId="0" borderId="0" xfId="42" applyNumberFormat="1" applyFont="1" applyBorder="1" applyAlignment="1">
      <alignment horizontal="center"/>
    </xf>
    <xf numFmtId="207" fontId="0" fillId="0" borderId="27" xfId="42" applyNumberFormat="1" applyFont="1" applyBorder="1" applyAlignment="1">
      <alignment vertical="center"/>
    </xf>
    <xf numFmtId="9" fontId="0" fillId="33" borderId="27" xfId="60" applyFont="1" applyFill="1" applyBorder="1" applyAlignment="1">
      <alignment horizontal="center"/>
    </xf>
    <xf numFmtId="209" fontId="0" fillId="0" borderId="27" xfId="42" applyNumberFormat="1" applyFont="1" applyBorder="1" applyAlignment="1">
      <alignment vertical="center"/>
    </xf>
    <xf numFmtId="164" fontId="0" fillId="0" borderId="27" xfId="0" applyNumberFormat="1" applyBorder="1" applyAlignment="1">
      <alignment/>
    </xf>
    <xf numFmtId="207" fontId="0" fillId="0" borderId="0" xfId="42" applyNumberFormat="1" applyFont="1" applyAlignment="1">
      <alignment/>
    </xf>
    <xf numFmtId="186" fontId="68" fillId="0" borderId="0" xfId="0" applyFont="1" applyAlignment="1">
      <alignment/>
    </xf>
    <xf numFmtId="188" fontId="69" fillId="0" borderId="27" xfId="0" applyNumberFormat="1" applyFont="1" applyBorder="1" applyAlignment="1">
      <alignment horizontal="center"/>
    </xf>
    <xf numFmtId="187" fontId="2" fillId="0" borderId="13" xfId="0" applyNumberFormat="1" applyFont="1" applyFill="1" applyBorder="1" applyAlignment="1" applyProtection="1">
      <alignment/>
      <protection/>
    </xf>
    <xf numFmtId="186" fontId="2" fillId="0" borderId="0" xfId="0" applyFont="1" applyAlignment="1">
      <alignment horizontal="center"/>
    </xf>
    <xf numFmtId="189" fontId="1" fillId="0" borderId="29" xfId="0" applyNumberFormat="1" applyFont="1" applyBorder="1" applyAlignment="1" applyProtection="1" quotePrefix="1">
      <alignment horizontal="center"/>
      <protection locked="0"/>
    </xf>
    <xf numFmtId="187" fontId="2" fillId="0" borderId="10" xfId="0" applyNumberFormat="1" applyFont="1" applyBorder="1" applyAlignment="1" applyProtection="1" quotePrefix="1">
      <alignment horizontal="center"/>
      <protection locked="0"/>
    </xf>
    <xf numFmtId="187" fontId="2" fillId="0" borderId="32" xfId="0" applyNumberFormat="1" applyFont="1" applyBorder="1" applyAlignment="1" applyProtection="1" quotePrefix="1">
      <alignment horizontal="center"/>
      <protection locked="0"/>
    </xf>
    <xf numFmtId="187" fontId="2" fillId="0" borderId="12" xfId="0" applyNumberFormat="1" applyFont="1" applyBorder="1" applyAlignment="1" applyProtection="1" quotePrefix="1">
      <alignment horizontal="center"/>
      <protection locked="0"/>
    </xf>
    <xf numFmtId="187" fontId="2" fillId="0" borderId="10" xfId="0" applyNumberFormat="1" applyFont="1" applyBorder="1" applyAlignment="1" applyProtection="1">
      <alignment horizontal="center"/>
      <protection locked="0"/>
    </xf>
    <xf numFmtId="187" fontId="2" fillId="0" borderId="11" xfId="0" applyNumberFormat="1" applyFont="1" applyBorder="1" applyAlignment="1" applyProtection="1">
      <alignment horizontal="center"/>
      <protection locked="0"/>
    </xf>
    <xf numFmtId="187" fontId="2" fillId="0" borderId="12" xfId="0" applyNumberFormat="1" applyFont="1" applyBorder="1" applyAlignment="1" applyProtection="1">
      <alignment horizontal="center"/>
      <protection locked="0"/>
    </xf>
    <xf numFmtId="187" fontId="3" fillId="0" borderId="20" xfId="0" applyNumberFormat="1" applyFont="1" applyBorder="1" applyAlignment="1" applyProtection="1">
      <alignment horizontal="center"/>
      <protection locked="0"/>
    </xf>
    <xf numFmtId="187" fontId="2" fillId="0" borderId="26" xfId="0" applyNumberFormat="1" applyFont="1" applyBorder="1" applyAlignment="1" applyProtection="1">
      <alignment horizontal="center"/>
      <protection locked="0"/>
    </xf>
    <xf numFmtId="187" fontId="2" fillId="0" borderId="23" xfId="0" applyNumberFormat="1" applyFont="1" applyBorder="1" applyAlignment="1" applyProtection="1">
      <alignment horizontal="center"/>
      <protection locked="0"/>
    </xf>
    <xf numFmtId="187" fontId="3" fillId="0" borderId="29" xfId="0" applyNumberFormat="1" applyFont="1" applyBorder="1" applyAlignment="1" applyProtection="1">
      <alignment horizontal="center"/>
      <protection locked="0"/>
    </xf>
    <xf numFmtId="187" fontId="2" fillId="0" borderId="32" xfId="0" applyNumberFormat="1" applyFont="1" applyBorder="1" applyAlignment="1" applyProtection="1">
      <alignment horizontal="center"/>
      <protection locked="0"/>
    </xf>
    <xf numFmtId="187" fontId="2" fillId="0" borderId="0" xfId="0" applyNumberFormat="1" applyFont="1" applyAlignment="1" applyProtection="1">
      <alignment horizontal="center"/>
      <protection/>
    </xf>
    <xf numFmtId="187" fontId="2" fillId="0" borderId="0" xfId="0" applyNumberFormat="1" applyFont="1" applyBorder="1" applyAlignment="1" applyProtection="1">
      <alignment horizontal="center"/>
      <protection locked="0"/>
    </xf>
    <xf numFmtId="188" fontId="1" fillId="10" borderId="10" xfId="0" applyNumberFormat="1" applyFont="1" applyFill="1" applyBorder="1" applyAlignment="1">
      <alignment horizontal="center"/>
    </xf>
    <xf numFmtId="188" fontId="1" fillId="10" borderId="13" xfId="0" applyNumberFormat="1" applyFont="1" applyFill="1" applyBorder="1" applyAlignment="1">
      <alignment horizontal="center"/>
    </xf>
    <xf numFmtId="188" fontId="1" fillId="10" borderId="25" xfId="0" applyNumberFormat="1" applyFont="1" applyFill="1" applyBorder="1" applyAlignment="1">
      <alignment horizontal="center"/>
    </xf>
    <xf numFmtId="187" fontId="1" fillId="33" borderId="13" xfId="0" applyNumberFormat="1" applyFont="1" applyFill="1" applyBorder="1" applyAlignment="1" applyProtection="1">
      <alignment/>
      <protection/>
    </xf>
    <xf numFmtId="186" fontId="2" fillId="0" borderId="13" xfId="0" applyFont="1" applyFill="1" applyBorder="1" applyAlignment="1">
      <alignment/>
    </xf>
    <xf numFmtId="43" fontId="3" fillId="0" borderId="25" xfId="42" applyFont="1" applyBorder="1" applyAlignment="1" applyProtection="1">
      <alignment/>
      <protection locked="0"/>
    </xf>
    <xf numFmtId="43" fontId="3" fillId="0" borderId="18" xfId="42" applyFont="1" applyBorder="1" applyAlignment="1" applyProtection="1">
      <alignment/>
      <protection locked="0"/>
    </xf>
    <xf numFmtId="43" fontId="3" fillId="0" borderId="17" xfId="42" applyFont="1" applyBorder="1" applyAlignment="1" applyProtection="1">
      <alignment/>
      <protection locked="0"/>
    </xf>
    <xf numFmtId="43" fontId="3" fillId="0" borderId="19" xfId="42" applyFont="1" applyBorder="1" applyAlignment="1" applyProtection="1">
      <alignment/>
      <protection locked="0"/>
    </xf>
    <xf numFmtId="43" fontId="3" fillId="0" borderId="25" xfId="42" applyFont="1" applyBorder="1" applyAlignment="1" applyProtection="1">
      <alignment/>
      <protection/>
    </xf>
    <xf numFmtId="207" fontId="3" fillId="0" borderId="25" xfId="42" applyNumberFormat="1" applyFont="1" applyBorder="1" applyAlignment="1" applyProtection="1">
      <alignment/>
      <protection locked="0"/>
    </xf>
    <xf numFmtId="207" fontId="3" fillId="0" borderId="0" xfId="42" applyNumberFormat="1" applyFont="1" applyBorder="1" applyAlignment="1" applyProtection="1">
      <alignment/>
      <protection locked="0"/>
    </xf>
    <xf numFmtId="207" fontId="3" fillId="0" borderId="18" xfId="42" applyNumberFormat="1" applyFont="1" applyBorder="1" applyAlignment="1" applyProtection="1">
      <alignment/>
      <protection locked="0"/>
    </xf>
    <xf numFmtId="207" fontId="3" fillId="0" borderId="17" xfId="42" applyNumberFormat="1" applyFont="1" applyBorder="1" applyAlignment="1" applyProtection="1">
      <alignment/>
      <protection locked="0"/>
    </xf>
    <xf numFmtId="207" fontId="3" fillId="0" borderId="19" xfId="42" applyNumberFormat="1" applyFont="1" applyBorder="1" applyAlignment="1" applyProtection="1">
      <alignment/>
      <protection locked="0"/>
    </xf>
    <xf numFmtId="207" fontId="3" fillId="0" borderId="25" xfId="42" applyNumberFormat="1" applyFont="1" applyBorder="1" applyAlignment="1" applyProtection="1">
      <alignment/>
      <protection/>
    </xf>
    <xf numFmtId="187" fontId="2" fillId="0" borderId="25" xfId="0" applyNumberFormat="1" applyFont="1" applyBorder="1" applyAlignment="1">
      <alignment/>
    </xf>
    <xf numFmtId="187" fontId="3" fillId="0" borderId="25" xfId="42" applyNumberFormat="1" applyFont="1" applyBorder="1" applyAlignment="1" applyProtection="1">
      <alignment/>
      <protection/>
    </xf>
    <xf numFmtId="186" fontId="12" fillId="0" borderId="27" xfId="0" applyFont="1" applyBorder="1" applyAlignment="1">
      <alignment horizontal="center" wrapText="1"/>
    </xf>
    <xf numFmtId="9" fontId="12" fillId="0" borderId="27" xfId="60" applyFont="1" applyBorder="1" applyAlignment="1">
      <alignment horizontal="center" wrapText="1"/>
    </xf>
    <xf numFmtId="186" fontId="12" fillId="0" borderId="2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JABON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7: SOYBEANS: AREA PLANTED AND PRODUCTION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7: SOJABONE: OPPERVLAKTE GEPLANT EN PRODUKSIE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17"/>
          <c:w val="0.888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Area / Oppervlakte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 Sojabone'!$D$12:$AE$12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2017/2018*</c:v>
                </c:pt>
              </c:strCache>
            </c:strRef>
          </c:cat>
          <c:val>
            <c:numRef>
              <c:f>'Data- Sojabone'!$D$25:$AE$25</c:f>
              <c:numCache>
                <c:ptCount val="28"/>
                <c:pt idx="0">
                  <c:v>87</c:v>
                </c:pt>
                <c:pt idx="1">
                  <c:v>82.97000000000001</c:v>
                </c:pt>
                <c:pt idx="2">
                  <c:v>46</c:v>
                </c:pt>
                <c:pt idx="3">
                  <c:v>54.99999999999999</c:v>
                </c:pt>
                <c:pt idx="4">
                  <c:v>65</c:v>
                </c:pt>
                <c:pt idx="5">
                  <c:v>68.00000000000001</c:v>
                </c:pt>
                <c:pt idx="6">
                  <c:v>71</c:v>
                </c:pt>
                <c:pt idx="7">
                  <c:v>124.99999999999999</c:v>
                </c:pt>
                <c:pt idx="8">
                  <c:v>130.5</c:v>
                </c:pt>
                <c:pt idx="9">
                  <c:v>93.79</c:v>
                </c:pt>
                <c:pt idx="10">
                  <c:v>134.042</c:v>
                </c:pt>
                <c:pt idx="11">
                  <c:v>124.06</c:v>
                </c:pt>
                <c:pt idx="12">
                  <c:v>100.13</c:v>
                </c:pt>
                <c:pt idx="13">
                  <c:v>135</c:v>
                </c:pt>
                <c:pt idx="14">
                  <c:v>150</c:v>
                </c:pt>
                <c:pt idx="15">
                  <c:v>240.57</c:v>
                </c:pt>
                <c:pt idx="16">
                  <c:v>183</c:v>
                </c:pt>
                <c:pt idx="17">
                  <c:v>165.4</c:v>
                </c:pt>
                <c:pt idx="18">
                  <c:v>237.75</c:v>
                </c:pt>
                <c:pt idx="19">
                  <c:v>311.45</c:v>
                </c:pt>
                <c:pt idx="20">
                  <c:v>418</c:v>
                </c:pt>
                <c:pt idx="21">
                  <c:v>472</c:v>
                </c:pt>
                <c:pt idx="22">
                  <c:v>516.5</c:v>
                </c:pt>
                <c:pt idx="23">
                  <c:v>502.9</c:v>
                </c:pt>
                <c:pt idx="24">
                  <c:v>687.3</c:v>
                </c:pt>
                <c:pt idx="25">
                  <c:v>502.8</c:v>
                </c:pt>
                <c:pt idx="26">
                  <c:v>573.9499999999999</c:v>
                </c:pt>
                <c:pt idx="27">
                  <c:v>787.2</c:v>
                </c:pt>
              </c:numCache>
            </c:numRef>
          </c:val>
        </c:ser>
        <c:ser>
          <c:idx val="1"/>
          <c:order val="1"/>
          <c:tx>
            <c:v>Production / Produksie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Sojabone'!$D$12:$AE$12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  <c:pt idx="27">
                  <c:v>2017/2018*</c:v>
                </c:pt>
              </c:strCache>
            </c:strRef>
          </c:cat>
          <c:val>
            <c:numRef>
              <c:f>'Data- Sojabone'!$D$46:$AE$46</c:f>
              <c:numCache>
                <c:ptCount val="28"/>
                <c:pt idx="0">
                  <c:v>126</c:v>
                </c:pt>
                <c:pt idx="1">
                  <c:v>62.9</c:v>
                </c:pt>
                <c:pt idx="2">
                  <c:v>68.60000000000001</c:v>
                </c:pt>
                <c:pt idx="3">
                  <c:v>63.099999999999994</c:v>
                </c:pt>
                <c:pt idx="4">
                  <c:v>58.2</c:v>
                </c:pt>
                <c:pt idx="5">
                  <c:v>80</c:v>
                </c:pt>
                <c:pt idx="6">
                  <c:v>97.99999999999999</c:v>
                </c:pt>
                <c:pt idx="7">
                  <c:v>215</c:v>
                </c:pt>
                <c:pt idx="8">
                  <c:v>199</c:v>
                </c:pt>
                <c:pt idx="9">
                  <c:v>153.92499999999995</c:v>
                </c:pt>
                <c:pt idx="10">
                  <c:v>226.21</c:v>
                </c:pt>
                <c:pt idx="11">
                  <c:v>223.00000000000003</c:v>
                </c:pt>
                <c:pt idx="12">
                  <c:v>136.52</c:v>
                </c:pt>
                <c:pt idx="13">
                  <c:v>220.00000000000003</c:v>
                </c:pt>
                <c:pt idx="14">
                  <c:v>272.5</c:v>
                </c:pt>
                <c:pt idx="15">
                  <c:v>424</c:v>
                </c:pt>
                <c:pt idx="16">
                  <c:v>205</c:v>
                </c:pt>
                <c:pt idx="17">
                  <c:v>282</c:v>
                </c:pt>
                <c:pt idx="18">
                  <c:v>516</c:v>
                </c:pt>
                <c:pt idx="19">
                  <c:v>565.9999999999999</c:v>
                </c:pt>
                <c:pt idx="20">
                  <c:v>710</c:v>
                </c:pt>
                <c:pt idx="21">
                  <c:v>650.0000000000001</c:v>
                </c:pt>
                <c:pt idx="22">
                  <c:v>787.1</c:v>
                </c:pt>
                <c:pt idx="23">
                  <c:v>948.0000000000001</c:v>
                </c:pt>
                <c:pt idx="24">
                  <c:v>1070</c:v>
                </c:pt>
                <c:pt idx="25">
                  <c:v>742</c:v>
                </c:pt>
                <c:pt idx="26">
                  <c:v>1316.37</c:v>
                </c:pt>
                <c:pt idx="27">
                  <c:v>1430.3</c:v>
                </c:pt>
              </c:numCache>
            </c:numRef>
          </c:val>
        </c:ser>
        <c:axId val="9942060"/>
        <c:axId val="22369677"/>
      </c:barChart>
      <c:lineChart>
        <c:grouping val="standard"/>
        <c:varyColors val="0"/>
        <c:ser>
          <c:idx val="2"/>
          <c:order val="2"/>
          <c:tx>
            <c:v>Yield / Opbrengs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val>
            <c:numRef>
              <c:f>'Data- Sojabone'!$D$66:$AE$66</c:f>
              <c:numCache>
                <c:ptCount val="28"/>
                <c:pt idx="0">
                  <c:v>1.4482758620689655</c:v>
                </c:pt>
                <c:pt idx="1">
                  <c:v>0.7581053392792574</c:v>
                </c:pt>
                <c:pt idx="2">
                  <c:v>1.4913043478260872</c:v>
                </c:pt>
                <c:pt idx="3">
                  <c:v>1.1472727272727272</c:v>
                </c:pt>
                <c:pt idx="4">
                  <c:v>0.8953846153846154</c:v>
                </c:pt>
                <c:pt idx="5">
                  <c:v>1.176470588235294</c:v>
                </c:pt>
                <c:pt idx="6">
                  <c:v>1.3802816901408448</c:v>
                </c:pt>
                <c:pt idx="7">
                  <c:v>1.7200000000000002</c:v>
                </c:pt>
                <c:pt idx="8">
                  <c:v>1.524904214559387</c:v>
                </c:pt>
                <c:pt idx="9">
                  <c:v>1.6411664356541202</c:v>
                </c:pt>
                <c:pt idx="10">
                  <c:v>1.687605377419018</c:v>
                </c:pt>
                <c:pt idx="11">
                  <c:v>1.797517330324037</c:v>
                </c:pt>
                <c:pt idx="12">
                  <c:v>1.3634275441925499</c:v>
                </c:pt>
                <c:pt idx="13">
                  <c:v>1.6296296296296298</c:v>
                </c:pt>
                <c:pt idx="14">
                  <c:v>1.8166666666666667</c:v>
                </c:pt>
                <c:pt idx="15">
                  <c:v>1.762480774826454</c:v>
                </c:pt>
                <c:pt idx="16">
                  <c:v>1.1202185792349726</c:v>
                </c:pt>
                <c:pt idx="17">
                  <c:v>1.7049576783555018</c:v>
                </c:pt>
                <c:pt idx="18">
                  <c:v>2.170347003154574</c:v>
                </c:pt>
                <c:pt idx="19">
                  <c:v>1.8173061486594957</c:v>
                </c:pt>
                <c:pt idx="20">
                  <c:v>1.6985645933014355</c:v>
                </c:pt>
                <c:pt idx="21">
                  <c:v>1.377118644067797</c:v>
                </c:pt>
                <c:pt idx="22">
                  <c:v>1.5239109390125847</c:v>
                </c:pt>
                <c:pt idx="23">
                  <c:v>1.8850666136408831</c:v>
                </c:pt>
                <c:pt idx="24">
                  <c:v>1.5568165284446385</c:v>
                </c:pt>
                <c:pt idx="25">
                  <c:v>1.4757358790771677</c:v>
                </c:pt>
                <c:pt idx="26">
                  <c:v>2.293527310741354</c:v>
                </c:pt>
                <c:pt idx="27">
                  <c:v>1.8169461382113818</c:v>
                </c:pt>
              </c:numCache>
            </c:numRef>
          </c:val>
          <c:smooth val="0"/>
        </c:ser>
        <c:axId val="502"/>
        <c:axId val="4519"/>
      </c:lineChart>
      <c:catAx>
        <c:axId val="994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Years / Produksiejare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369677"/>
        <c:crosses val="autoZero"/>
        <c:auto val="1"/>
        <c:lblOffset val="100"/>
        <c:tickLblSkip val="2"/>
        <c:noMultiLvlLbl val="0"/>
      </c:catAx>
      <c:valAx>
        <c:axId val="22369677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and ton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ha en ton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942060"/>
        <c:crossesAt val="1"/>
        <c:crossBetween val="between"/>
        <c:dispUnits/>
      </c:valAx>
      <c:catAx>
        <c:axId val="50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25"/>
          <c:y val="0.1335"/>
          <c:w val="0.21125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grown to soybeans in South Africa</a:t>
            </a:r>
          </a:p>
        </c:rich>
      </c:tx>
      <c:layout>
        <c:manualLayout>
          <c:xMode val="factor"/>
          <c:yMode val="factor"/>
          <c:x val="-0.06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35"/>
          <c:w val="0.764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 Sojabone'!$A$15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Sojabone'!$D$15:$AA$15</c:f>
              <c:numCache>
                <c:ptCount val="24"/>
                <c:pt idx="0">
                  <c:v>1</c:v>
                </c:pt>
                <c:pt idx="1">
                  <c:v>0.737</c:v>
                </c:pt>
                <c:pt idx="2">
                  <c:v>0.409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0.012</c:v>
                </c:pt>
                <c:pt idx="11">
                  <c:v>0.01</c:v>
                </c:pt>
                <c:pt idx="12">
                  <c:v>0.08</c:v>
                </c:pt>
                <c:pt idx="13">
                  <c:v>0.03</c:v>
                </c:pt>
                <c:pt idx="14">
                  <c:v>0.14</c:v>
                </c:pt>
                <c:pt idx="15">
                  <c:v>0.07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'Data- Sojabone'!$A$16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Sojabone'!$D$16:$AA$16</c:f>
              <c:numCache>
                <c:ptCount val="24"/>
                <c:pt idx="0">
                  <c:v>4</c:v>
                </c:pt>
                <c:pt idx="1">
                  <c:v>5.525</c:v>
                </c:pt>
                <c:pt idx="2">
                  <c:v>4.171</c:v>
                </c:pt>
                <c:pt idx="3">
                  <c:v>0.488</c:v>
                </c:pt>
                <c:pt idx="4">
                  <c:v>0.412</c:v>
                </c:pt>
                <c:pt idx="5">
                  <c:v>0.431</c:v>
                </c:pt>
                <c:pt idx="6">
                  <c:v>0.45</c:v>
                </c:pt>
                <c:pt idx="7">
                  <c:v>0.62</c:v>
                </c:pt>
                <c:pt idx="8">
                  <c:v>0.6</c:v>
                </c:pt>
                <c:pt idx="9">
                  <c:v>0.4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0.16</c:v>
                </c:pt>
                <c:pt idx="14">
                  <c:v>0.1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0.75</c:v>
                </c:pt>
                <c:pt idx="19">
                  <c:v>0.65</c:v>
                </c:pt>
                <c:pt idx="20">
                  <c:v>0.5</c:v>
                </c:pt>
                <c:pt idx="21">
                  <c:v>0.5</c:v>
                </c:pt>
                <c:pt idx="22">
                  <c:v>2</c:v>
                </c:pt>
                <c:pt idx="23">
                  <c:v>3.9</c:v>
                </c:pt>
              </c:numCache>
            </c:numRef>
          </c:val>
        </c:ser>
        <c:ser>
          <c:idx val="2"/>
          <c:order val="2"/>
          <c:tx>
            <c:strRef>
              <c:f>'Data- Sojabone'!$A$18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Sojabone'!$D$18:$AA$18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</c:v>
                </c:pt>
                <c:pt idx="10">
                  <c:v>0.1</c:v>
                </c:pt>
                <c:pt idx="11">
                  <c:v>0.15</c:v>
                </c:pt>
                <c:pt idx="12">
                  <c:v>0.05</c:v>
                </c:pt>
                <c:pt idx="13">
                  <c:v>0.09</c:v>
                </c:pt>
                <c:pt idx="14">
                  <c:v>0.4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0.8</c:v>
                </c:pt>
                <c:pt idx="19">
                  <c:v>0.8</c:v>
                </c:pt>
                <c:pt idx="20">
                  <c:v>1</c:v>
                </c:pt>
                <c:pt idx="21">
                  <c:v>0.5</c:v>
                </c:pt>
                <c:pt idx="22">
                  <c:v>0.5</c:v>
                </c:pt>
                <c:pt idx="2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'Data- Sojabone'!$A$17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Sojabone'!$D$17:$AA$17</c:f>
              <c:numCache>
                <c:ptCount val="24"/>
                <c:pt idx="0">
                  <c:v>7</c:v>
                </c:pt>
                <c:pt idx="1">
                  <c:v>6.461</c:v>
                </c:pt>
                <c:pt idx="2">
                  <c:v>3.027</c:v>
                </c:pt>
                <c:pt idx="3">
                  <c:v>4.987</c:v>
                </c:pt>
                <c:pt idx="4">
                  <c:v>2.161</c:v>
                </c:pt>
                <c:pt idx="5">
                  <c:v>2.26</c:v>
                </c:pt>
                <c:pt idx="6">
                  <c:v>2.4</c:v>
                </c:pt>
                <c:pt idx="7">
                  <c:v>8.04</c:v>
                </c:pt>
                <c:pt idx="8">
                  <c:v>9</c:v>
                </c:pt>
                <c:pt idx="9">
                  <c:v>7</c:v>
                </c:pt>
                <c:pt idx="10">
                  <c:v>20</c:v>
                </c:pt>
                <c:pt idx="11">
                  <c:v>16.9</c:v>
                </c:pt>
                <c:pt idx="12">
                  <c:v>15.2</c:v>
                </c:pt>
                <c:pt idx="13">
                  <c:v>21.5</c:v>
                </c:pt>
                <c:pt idx="14">
                  <c:v>20.5</c:v>
                </c:pt>
                <c:pt idx="15">
                  <c:v>45</c:v>
                </c:pt>
                <c:pt idx="16">
                  <c:v>45</c:v>
                </c:pt>
                <c:pt idx="17">
                  <c:v>48</c:v>
                </c:pt>
                <c:pt idx="18">
                  <c:v>55</c:v>
                </c:pt>
                <c:pt idx="19">
                  <c:v>95</c:v>
                </c:pt>
                <c:pt idx="20">
                  <c:v>135</c:v>
                </c:pt>
                <c:pt idx="21">
                  <c:v>175</c:v>
                </c:pt>
                <c:pt idx="22">
                  <c:v>215</c:v>
                </c:pt>
                <c:pt idx="23">
                  <c:v>201</c:v>
                </c:pt>
              </c:numCache>
            </c:numRef>
          </c:val>
        </c:ser>
        <c:ser>
          <c:idx val="4"/>
          <c:order val="4"/>
          <c:tx>
            <c:strRef>
              <c:f>'Data- Sojabone'!$A$19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Sojabone'!$D$19:$AA$19</c:f>
              <c:numCache>
                <c:ptCount val="24"/>
                <c:pt idx="0">
                  <c:v>16</c:v>
                </c:pt>
                <c:pt idx="1">
                  <c:v>17</c:v>
                </c:pt>
                <c:pt idx="2">
                  <c:v>9.438</c:v>
                </c:pt>
                <c:pt idx="3">
                  <c:v>15.904</c:v>
                </c:pt>
                <c:pt idx="4">
                  <c:v>15.18</c:v>
                </c:pt>
                <c:pt idx="5">
                  <c:v>15.88</c:v>
                </c:pt>
                <c:pt idx="6">
                  <c:v>16.6</c:v>
                </c:pt>
                <c:pt idx="7">
                  <c:v>28.32</c:v>
                </c:pt>
                <c:pt idx="8">
                  <c:v>31</c:v>
                </c:pt>
                <c:pt idx="9">
                  <c:v>20</c:v>
                </c:pt>
                <c:pt idx="10">
                  <c:v>25.8</c:v>
                </c:pt>
                <c:pt idx="11">
                  <c:v>18</c:v>
                </c:pt>
                <c:pt idx="12">
                  <c:v>13.55</c:v>
                </c:pt>
                <c:pt idx="13">
                  <c:v>19</c:v>
                </c:pt>
                <c:pt idx="14">
                  <c:v>17</c:v>
                </c:pt>
                <c:pt idx="15">
                  <c:v>25</c:v>
                </c:pt>
                <c:pt idx="16">
                  <c:v>20.5</c:v>
                </c:pt>
                <c:pt idx="17">
                  <c:v>17.5</c:v>
                </c:pt>
                <c:pt idx="18">
                  <c:v>27</c:v>
                </c:pt>
                <c:pt idx="19">
                  <c:v>30</c:v>
                </c:pt>
                <c:pt idx="20">
                  <c:v>34</c:v>
                </c:pt>
                <c:pt idx="21">
                  <c:v>34</c:v>
                </c:pt>
                <c:pt idx="22">
                  <c:v>32</c:v>
                </c:pt>
                <c:pt idx="23">
                  <c:v>35</c:v>
                </c:pt>
              </c:numCache>
            </c:numRef>
          </c:val>
        </c:ser>
        <c:ser>
          <c:idx val="5"/>
          <c:order val="5"/>
          <c:tx>
            <c:strRef>
              <c:f>'Data- Sojabone'!$A$20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Sojabone'!$D$20:$AA$20</c:f>
              <c:numCache>
                <c:ptCount val="24"/>
                <c:pt idx="0">
                  <c:v>38</c:v>
                </c:pt>
                <c:pt idx="1">
                  <c:v>33.612</c:v>
                </c:pt>
                <c:pt idx="2">
                  <c:v>17.52</c:v>
                </c:pt>
                <c:pt idx="3">
                  <c:v>20.948</c:v>
                </c:pt>
                <c:pt idx="4">
                  <c:v>38.8</c:v>
                </c:pt>
                <c:pt idx="5">
                  <c:v>40.591</c:v>
                </c:pt>
                <c:pt idx="6">
                  <c:v>42.5</c:v>
                </c:pt>
                <c:pt idx="7">
                  <c:v>74.22</c:v>
                </c:pt>
                <c:pt idx="8">
                  <c:v>72.9</c:v>
                </c:pt>
                <c:pt idx="9">
                  <c:v>55</c:v>
                </c:pt>
                <c:pt idx="10">
                  <c:v>72</c:v>
                </c:pt>
                <c:pt idx="11">
                  <c:v>70</c:v>
                </c:pt>
                <c:pt idx="12">
                  <c:v>60</c:v>
                </c:pt>
                <c:pt idx="13">
                  <c:v>73.5</c:v>
                </c:pt>
                <c:pt idx="14">
                  <c:v>84</c:v>
                </c:pt>
                <c:pt idx="15">
                  <c:v>140</c:v>
                </c:pt>
                <c:pt idx="16">
                  <c:v>90</c:v>
                </c:pt>
                <c:pt idx="17">
                  <c:v>82</c:v>
                </c:pt>
                <c:pt idx="18">
                  <c:v>125</c:v>
                </c:pt>
                <c:pt idx="19">
                  <c:v>145</c:v>
                </c:pt>
                <c:pt idx="20">
                  <c:v>190</c:v>
                </c:pt>
                <c:pt idx="21">
                  <c:v>200</c:v>
                </c:pt>
                <c:pt idx="22">
                  <c:v>205</c:v>
                </c:pt>
                <c:pt idx="23">
                  <c:v>203</c:v>
                </c:pt>
              </c:numCache>
            </c:numRef>
          </c:val>
        </c:ser>
        <c:ser>
          <c:idx val="6"/>
          <c:order val="6"/>
          <c:tx>
            <c:strRef>
              <c:f>'Data- Sojabone'!$A$21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Sojabone'!$D$21:$AA$21</c:f>
              <c:numCache>
                <c:ptCount val="24"/>
                <c:pt idx="0">
                  <c:v>8</c:v>
                </c:pt>
                <c:pt idx="1">
                  <c:v>7.125</c:v>
                </c:pt>
                <c:pt idx="2">
                  <c:v>3.948</c:v>
                </c:pt>
                <c:pt idx="3">
                  <c:v>3</c:v>
                </c:pt>
                <c:pt idx="4">
                  <c:v>1.94</c:v>
                </c:pt>
                <c:pt idx="5">
                  <c:v>2.03</c:v>
                </c:pt>
                <c:pt idx="6">
                  <c:v>2.1</c:v>
                </c:pt>
                <c:pt idx="7">
                  <c:v>3</c:v>
                </c:pt>
                <c:pt idx="8">
                  <c:v>4</c:v>
                </c:pt>
                <c:pt idx="9">
                  <c:v>3.6</c:v>
                </c:pt>
                <c:pt idx="10">
                  <c:v>6.5</c:v>
                </c:pt>
                <c:pt idx="11">
                  <c:v>9</c:v>
                </c:pt>
                <c:pt idx="12">
                  <c:v>5.2</c:v>
                </c:pt>
                <c:pt idx="13">
                  <c:v>4.72</c:v>
                </c:pt>
                <c:pt idx="14">
                  <c:v>10</c:v>
                </c:pt>
                <c:pt idx="15">
                  <c:v>13</c:v>
                </c:pt>
                <c:pt idx="16">
                  <c:v>12.5</c:v>
                </c:pt>
                <c:pt idx="17">
                  <c:v>7.5</c:v>
                </c:pt>
                <c:pt idx="18">
                  <c:v>16</c:v>
                </c:pt>
                <c:pt idx="19">
                  <c:v>18</c:v>
                </c:pt>
                <c:pt idx="20">
                  <c:v>23.5</c:v>
                </c:pt>
                <c:pt idx="21">
                  <c:v>22</c:v>
                </c:pt>
                <c:pt idx="22">
                  <c:v>20</c:v>
                </c:pt>
                <c:pt idx="23">
                  <c:v>22</c:v>
                </c:pt>
              </c:numCache>
            </c:numRef>
          </c:val>
        </c:ser>
        <c:ser>
          <c:idx val="7"/>
          <c:order val="7"/>
          <c:tx>
            <c:strRef>
              <c:f>'Data- Sojabone'!$A$22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Sojabone'!$D$22:$AA$22</c:f>
              <c:numCache>
                <c:ptCount val="24"/>
                <c:pt idx="0">
                  <c:v>10</c:v>
                </c:pt>
                <c:pt idx="1">
                  <c:v>9.435</c:v>
                </c:pt>
                <c:pt idx="2">
                  <c:v>5.228</c:v>
                </c:pt>
                <c:pt idx="3">
                  <c:v>6.251</c:v>
                </c:pt>
                <c:pt idx="4">
                  <c:v>2.49</c:v>
                </c:pt>
                <c:pt idx="5">
                  <c:v>2.606</c:v>
                </c:pt>
                <c:pt idx="6">
                  <c:v>2.75</c:v>
                </c:pt>
                <c:pt idx="7">
                  <c:v>4.35</c:v>
                </c:pt>
                <c:pt idx="8">
                  <c:v>5</c:v>
                </c:pt>
                <c:pt idx="9">
                  <c:v>2.7</c:v>
                </c:pt>
                <c:pt idx="10">
                  <c:v>3.5</c:v>
                </c:pt>
                <c:pt idx="11">
                  <c:v>5.5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6.5</c:v>
                </c:pt>
                <c:pt idx="16">
                  <c:v>5</c:v>
                </c:pt>
                <c:pt idx="17">
                  <c:v>3.4</c:v>
                </c:pt>
                <c:pt idx="18">
                  <c:v>6.7</c:v>
                </c:pt>
                <c:pt idx="19">
                  <c:v>12</c:v>
                </c:pt>
                <c:pt idx="20">
                  <c:v>14</c:v>
                </c:pt>
                <c:pt idx="21">
                  <c:v>19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</c:ser>
        <c:ser>
          <c:idx val="8"/>
          <c:order val="8"/>
          <c:tx>
            <c:strRef>
              <c:f>'Data- Sojabone'!$A$23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Sojabone'!$D$23:$AA$23</c:f>
              <c:numCache>
                <c:ptCount val="24"/>
                <c:pt idx="0">
                  <c:v>3</c:v>
                </c:pt>
                <c:pt idx="1">
                  <c:v>3.075</c:v>
                </c:pt>
                <c:pt idx="2">
                  <c:v>2.259</c:v>
                </c:pt>
                <c:pt idx="3">
                  <c:v>3.422</c:v>
                </c:pt>
                <c:pt idx="4">
                  <c:v>4.017</c:v>
                </c:pt>
                <c:pt idx="5">
                  <c:v>4.202</c:v>
                </c:pt>
                <c:pt idx="6">
                  <c:v>4.2</c:v>
                </c:pt>
                <c:pt idx="7">
                  <c:v>6.45</c:v>
                </c:pt>
                <c:pt idx="8">
                  <c:v>8</c:v>
                </c:pt>
                <c:pt idx="9">
                  <c:v>5</c:v>
                </c:pt>
                <c:pt idx="10">
                  <c:v>5.88</c:v>
                </c:pt>
                <c:pt idx="11">
                  <c:v>4.5</c:v>
                </c:pt>
                <c:pt idx="12">
                  <c:v>2.05</c:v>
                </c:pt>
                <c:pt idx="13">
                  <c:v>11</c:v>
                </c:pt>
                <c:pt idx="14">
                  <c:v>12.86</c:v>
                </c:pt>
                <c:pt idx="15">
                  <c:v>10</c:v>
                </c:pt>
                <c:pt idx="16">
                  <c:v>9</c:v>
                </c:pt>
                <c:pt idx="17">
                  <c:v>6</c:v>
                </c:pt>
                <c:pt idx="18">
                  <c:v>6.5</c:v>
                </c:pt>
                <c:pt idx="19">
                  <c:v>10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16</c:v>
                </c:pt>
              </c:numCache>
            </c:numRef>
          </c:val>
        </c:ser>
        <c:overlap val="100"/>
        <c:axId val="28650938"/>
        <c:axId val="56531851"/>
      </c:barChart>
      <c:catAx>
        <c:axId val="2865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117"/>
          <c:w val="0.15375"/>
          <c:h val="0.8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SOJABONE: AANPLANTINGS IN DIE VRYSTAAT EN NOORDWES</a:t>
            </a:r>
          </a:p>
        </c:rich>
      </c:tx>
      <c:layout>
        <c:manualLayout>
          <c:xMode val="factor"/>
          <c:yMode val="factor"/>
          <c:x val="0.089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6225"/>
          <c:w val="0.972"/>
          <c:h val="0.86775"/>
        </c:manualLayout>
      </c:layout>
      <c:lineChart>
        <c:grouping val="standard"/>
        <c:varyColors val="0"/>
        <c:ser>
          <c:idx val="0"/>
          <c:order val="0"/>
          <c:tx>
            <c:v>Noordwes Sojabone aanplantings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'Data- Sojabone'!$B$12:$AA$12</c:f>
              <c:strCache>
                <c:ptCount val="26"/>
                <c:pt idx="0">
                  <c:v>1988/89</c:v>
                </c:pt>
                <c:pt idx="1">
                  <c:v>1989/90</c:v>
                </c:pt>
                <c:pt idx="2">
                  <c:v>1990/91</c:v>
                </c:pt>
                <c:pt idx="3">
                  <c:v>1991/92</c:v>
                </c:pt>
                <c:pt idx="4">
                  <c:v>1992/93</c:v>
                </c:pt>
                <c:pt idx="5">
                  <c:v>1993/94</c:v>
                </c:pt>
                <c:pt idx="6">
                  <c:v>1994/95</c:v>
                </c:pt>
                <c:pt idx="7">
                  <c:v>1995/96</c:v>
                </c:pt>
                <c:pt idx="8">
                  <c:v>1996/97</c:v>
                </c:pt>
                <c:pt idx="9">
                  <c:v>1997/98</c:v>
                </c:pt>
                <c:pt idx="10">
                  <c:v>1998/99</c:v>
                </c:pt>
                <c:pt idx="11">
                  <c:v>1999/2000</c:v>
                </c:pt>
                <c:pt idx="12">
                  <c:v>2000/2001</c:v>
                </c:pt>
                <c:pt idx="13">
                  <c:v>2001/2002</c:v>
                </c:pt>
                <c:pt idx="14">
                  <c:v>2002/2003</c:v>
                </c:pt>
                <c:pt idx="15">
                  <c:v>2003/2004</c:v>
                </c:pt>
                <c:pt idx="16">
                  <c:v>2004/2005</c:v>
                </c:pt>
                <c:pt idx="17">
                  <c:v>2005/2006</c:v>
                </c:pt>
                <c:pt idx="18">
                  <c:v>2006/2007</c:v>
                </c:pt>
                <c:pt idx="19">
                  <c:v>2007/2008</c:v>
                </c:pt>
                <c:pt idx="20">
                  <c:v>2008/2009</c:v>
                </c:pt>
                <c:pt idx="21">
                  <c:v>2009/2010</c:v>
                </c:pt>
                <c:pt idx="22">
                  <c:v>2010/2011</c:v>
                </c:pt>
                <c:pt idx="23">
                  <c:v>2011/2012</c:v>
                </c:pt>
                <c:pt idx="24">
                  <c:v>2012/2013</c:v>
                </c:pt>
                <c:pt idx="25">
                  <c:v>2013/2014</c:v>
                </c:pt>
              </c:strCache>
            </c:strRef>
          </c:cat>
          <c:val>
            <c:numRef>
              <c:f>'Data- Sojabone'!$B$23:$AA$23</c:f>
              <c:numCache>
                <c:ptCount val="26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3.075</c:v>
                </c:pt>
                <c:pt idx="4">
                  <c:v>2.259</c:v>
                </c:pt>
                <c:pt idx="5">
                  <c:v>3.422</c:v>
                </c:pt>
                <c:pt idx="6">
                  <c:v>4.017</c:v>
                </c:pt>
                <c:pt idx="7">
                  <c:v>4.202</c:v>
                </c:pt>
                <c:pt idx="8">
                  <c:v>4.2</c:v>
                </c:pt>
                <c:pt idx="9">
                  <c:v>6.45</c:v>
                </c:pt>
                <c:pt idx="10">
                  <c:v>8</c:v>
                </c:pt>
                <c:pt idx="11">
                  <c:v>5</c:v>
                </c:pt>
                <c:pt idx="12">
                  <c:v>5.88</c:v>
                </c:pt>
                <c:pt idx="13">
                  <c:v>4.5</c:v>
                </c:pt>
                <c:pt idx="14">
                  <c:v>2.05</c:v>
                </c:pt>
                <c:pt idx="15">
                  <c:v>11</c:v>
                </c:pt>
                <c:pt idx="16">
                  <c:v>12.86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6.5</c:v>
                </c:pt>
                <c:pt idx="21">
                  <c:v>10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16</c:v>
                </c:pt>
              </c:numCache>
            </c:numRef>
          </c:val>
          <c:smooth val="0"/>
        </c:ser>
        <c:marker val="1"/>
        <c:axId val="39024612"/>
        <c:axId val="15677189"/>
      </c:lineChart>
      <c:lineChart>
        <c:grouping val="standard"/>
        <c:varyColors val="0"/>
        <c:ser>
          <c:idx val="1"/>
          <c:order val="1"/>
          <c:tx>
            <c:v>Vrystaat Sojabone aanplantings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 Sojabone'!$B$17:$AA$17</c:f>
              <c:numCache>
                <c:ptCount val="26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6.461</c:v>
                </c:pt>
                <c:pt idx="4">
                  <c:v>3.027</c:v>
                </c:pt>
                <c:pt idx="5">
                  <c:v>4.987</c:v>
                </c:pt>
                <c:pt idx="6">
                  <c:v>2.161</c:v>
                </c:pt>
                <c:pt idx="7">
                  <c:v>2.26</c:v>
                </c:pt>
                <c:pt idx="8">
                  <c:v>2.4</c:v>
                </c:pt>
                <c:pt idx="9">
                  <c:v>8.04</c:v>
                </c:pt>
                <c:pt idx="10">
                  <c:v>9</c:v>
                </c:pt>
                <c:pt idx="11">
                  <c:v>7</c:v>
                </c:pt>
                <c:pt idx="12">
                  <c:v>20</c:v>
                </c:pt>
                <c:pt idx="13">
                  <c:v>16.9</c:v>
                </c:pt>
                <c:pt idx="14">
                  <c:v>15.2</c:v>
                </c:pt>
                <c:pt idx="15">
                  <c:v>21.5</c:v>
                </c:pt>
                <c:pt idx="16">
                  <c:v>20.5</c:v>
                </c:pt>
                <c:pt idx="17">
                  <c:v>45</c:v>
                </c:pt>
                <c:pt idx="18">
                  <c:v>45</c:v>
                </c:pt>
                <c:pt idx="19">
                  <c:v>48</c:v>
                </c:pt>
                <c:pt idx="20">
                  <c:v>55</c:v>
                </c:pt>
                <c:pt idx="21">
                  <c:v>95</c:v>
                </c:pt>
                <c:pt idx="22">
                  <c:v>135</c:v>
                </c:pt>
                <c:pt idx="23">
                  <c:v>175</c:v>
                </c:pt>
                <c:pt idx="24">
                  <c:v>215</c:v>
                </c:pt>
                <c:pt idx="25">
                  <c:v>201</c:v>
                </c:pt>
              </c:numCache>
            </c:numRef>
          </c:val>
          <c:smooth val="0"/>
        </c:ser>
        <c:marker val="1"/>
        <c:axId val="6876974"/>
        <c:axId val="61892767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1000 ha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4612"/>
        <c:crossesAt val="1"/>
        <c:crossBetween val="between"/>
        <c:dispUnits/>
      </c:valAx>
      <c:catAx>
        <c:axId val="6876974"/>
        <c:scaling>
          <c:orientation val="minMax"/>
        </c:scaling>
        <c:axPos val="b"/>
        <c:delete val="1"/>
        <c:majorTickMark val="out"/>
        <c:minorTickMark val="none"/>
        <c:tickLblPos val="nextTo"/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1000 ha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69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92225"/>
          <c:w val="0.742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of Soybeans in South Africa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15"/>
          <c:w val="0.779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 Sojabone'!$A$36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Sojabone'!$D$36:$AA$36</c:f>
              <c:numCache>
                <c:ptCount val="24"/>
                <c:pt idx="0">
                  <c:v>1</c:v>
                </c:pt>
                <c:pt idx="1">
                  <c:v>0.644</c:v>
                </c:pt>
                <c:pt idx="2">
                  <c:v>0.5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</c:v>
                </c:pt>
                <c:pt idx="11">
                  <c:v>0.1</c:v>
                </c:pt>
                <c:pt idx="12">
                  <c:v>0.12</c:v>
                </c:pt>
                <c:pt idx="13">
                  <c:v>0.09</c:v>
                </c:pt>
                <c:pt idx="14">
                  <c:v>0.42</c:v>
                </c:pt>
                <c:pt idx="15">
                  <c:v>0.07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'Data- Sojabone'!$A$37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Sojabone'!$D$37:$AA$37</c:f>
              <c:numCache>
                <c:ptCount val="24"/>
                <c:pt idx="0">
                  <c:v>9</c:v>
                </c:pt>
                <c:pt idx="1">
                  <c:v>6</c:v>
                </c:pt>
                <c:pt idx="2">
                  <c:v>9.136</c:v>
                </c:pt>
                <c:pt idx="3">
                  <c:v>0.644</c:v>
                </c:pt>
                <c:pt idx="4">
                  <c:v>0.52</c:v>
                </c:pt>
                <c:pt idx="5">
                  <c:v>1.395</c:v>
                </c:pt>
                <c:pt idx="6">
                  <c:v>1.7</c:v>
                </c:pt>
                <c:pt idx="7">
                  <c:v>1.29</c:v>
                </c:pt>
                <c:pt idx="8">
                  <c:v>1.45</c:v>
                </c:pt>
                <c:pt idx="9">
                  <c:v>1.04</c:v>
                </c:pt>
                <c:pt idx="10">
                  <c:v>0.675</c:v>
                </c:pt>
                <c:pt idx="11">
                  <c:v>0</c:v>
                </c:pt>
                <c:pt idx="12">
                  <c:v>0</c:v>
                </c:pt>
                <c:pt idx="13">
                  <c:v>0.375</c:v>
                </c:pt>
                <c:pt idx="14">
                  <c:v>0.3</c:v>
                </c:pt>
                <c:pt idx="15">
                  <c:v>1.5</c:v>
                </c:pt>
                <c:pt idx="16">
                  <c:v>1.5</c:v>
                </c:pt>
                <c:pt idx="17">
                  <c:v>1.75</c:v>
                </c:pt>
                <c:pt idx="18">
                  <c:v>2.25</c:v>
                </c:pt>
                <c:pt idx="19">
                  <c:v>1.95</c:v>
                </c:pt>
                <c:pt idx="20">
                  <c:v>1.5</c:v>
                </c:pt>
                <c:pt idx="21">
                  <c:v>1.5</c:v>
                </c:pt>
                <c:pt idx="22">
                  <c:v>7</c:v>
                </c:pt>
                <c:pt idx="23">
                  <c:v>14.04</c:v>
                </c:pt>
              </c:numCache>
            </c:numRef>
          </c:val>
        </c:ser>
        <c:ser>
          <c:idx val="2"/>
          <c:order val="2"/>
          <c:tx>
            <c:strRef>
              <c:f>'Data- Sojabone'!$A$39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Sojabone'!$D$39:$AA$39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0.135</c:v>
                </c:pt>
                <c:pt idx="10">
                  <c:v>0.2</c:v>
                </c:pt>
                <c:pt idx="11">
                  <c:v>0.35</c:v>
                </c:pt>
                <c:pt idx="12">
                  <c:v>0.15</c:v>
                </c:pt>
                <c:pt idx="13">
                  <c:v>0.12</c:v>
                </c:pt>
                <c:pt idx="14">
                  <c:v>0.8</c:v>
                </c:pt>
                <c:pt idx="15">
                  <c:v>0.75</c:v>
                </c:pt>
                <c:pt idx="16">
                  <c:v>1</c:v>
                </c:pt>
                <c:pt idx="17">
                  <c:v>0.75</c:v>
                </c:pt>
                <c:pt idx="18">
                  <c:v>1.6</c:v>
                </c:pt>
                <c:pt idx="19">
                  <c:v>1.2</c:v>
                </c:pt>
                <c:pt idx="20">
                  <c:v>1.5</c:v>
                </c:pt>
                <c:pt idx="21">
                  <c:v>0.75</c:v>
                </c:pt>
                <c:pt idx="22">
                  <c:v>0.75</c:v>
                </c:pt>
                <c:pt idx="23">
                  <c:v>3.6</c:v>
                </c:pt>
              </c:numCache>
            </c:numRef>
          </c:val>
        </c:ser>
        <c:ser>
          <c:idx val="3"/>
          <c:order val="3"/>
          <c:tx>
            <c:strRef>
              <c:f>'Data- Sojabone'!$A$38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Sojabone'!$D$38:$AA$38</c:f>
              <c:numCache>
                <c:ptCount val="24"/>
                <c:pt idx="0">
                  <c:v>9</c:v>
                </c:pt>
                <c:pt idx="1">
                  <c:v>5.396</c:v>
                </c:pt>
                <c:pt idx="2">
                  <c:v>3.576</c:v>
                </c:pt>
                <c:pt idx="3">
                  <c:v>5.404</c:v>
                </c:pt>
                <c:pt idx="4">
                  <c:v>2.346</c:v>
                </c:pt>
                <c:pt idx="5">
                  <c:v>3.323</c:v>
                </c:pt>
                <c:pt idx="6">
                  <c:v>4.1</c:v>
                </c:pt>
                <c:pt idx="7">
                  <c:v>11.45</c:v>
                </c:pt>
                <c:pt idx="8">
                  <c:v>11.4</c:v>
                </c:pt>
                <c:pt idx="9">
                  <c:v>11.6</c:v>
                </c:pt>
                <c:pt idx="10">
                  <c:v>27.3</c:v>
                </c:pt>
                <c:pt idx="11">
                  <c:v>23.05</c:v>
                </c:pt>
                <c:pt idx="12">
                  <c:v>17.5</c:v>
                </c:pt>
                <c:pt idx="13">
                  <c:v>29</c:v>
                </c:pt>
                <c:pt idx="14">
                  <c:v>30</c:v>
                </c:pt>
                <c:pt idx="15">
                  <c:v>77</c:v>
                </c:pt>
                <c:pt idx="16">
                  <c:v>33.75</c:v>
                </c:pt>
                <c:pt idx="17">
                  <c:v>64.5</c:v>
                </c:pt>
                <c:pt idx="18">
                  <c:v>99</c:v>
                </c:pt>
                <c:pt idx="19">
                  <c:v>151.95</c:v>
                </c:pt>
                <c:pt idx="20">
                  <c:v>190</c:v>
                </c:pt>
                <c:pt idx="21">
                  <c:v>192.5</c:v>
                </c:pt>
                <c:pt idx="22">
                  <c:v>225.75</c:v>
                </c:pt>
                <c:pt idx="23">
                  <c:v>352</c:v>
                </c:pt>
              </c:numCache>
            </c:numRef>
          </c:val>
        </c:ser>
        <c:ser>
          <c:idx val="4"/>
          <c:order val="4"/>
          <c:tx>
            <c:strRef>
              <c:f>'Data- Sojabone'!$A$40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Sojabone'!$D$40:$AA$40</c:f>
              <c:numCache>
                <c:ptCount val="24"/>
                <c:pt idx="0">
                  <c:v>27</c:v>
                </c:pt>
                <c:pt idx="1">
                  <c:v>15.486</c:v>
                </c:pt>
                <c:pt idx="2">
                  <c:v>11.763</c:v>
                </c:pt>
                <c:pt idx="3">
                  <c:v>18.926</c:v>
                </c:pt>
                <c:pt idx="4">
                  <c:v>17.804</c:v>
                </c:pt>
                <c:pt idx="5">
                  <c:v>24.368</c:v>
                </c:pt>
                <c:pt idx="6">
                  <c:v>30</c:v>
                </c:pt>
                <c:pt idx="7">
                  <c:v>62.07</c:v>
                </c:pt>
                <c:pt idx="8">
                  <c:v>63.2</c:v>
                </c:pt>
                <c:pt idx="9">
                  <c:v>39.33</c:v>
                </c:pt>
                <c:pt idx="10">
                  <c:v>58</c:v>
                </c:pt>
                <c:pt idx="11">
                  <c:v>41.6</c:v>
                </c:pt>
                <c:pt idx="12">
                  <c:v>22</c:v>
                </c:pt>
                <c:pt idx="13">
                  <c:v>36.1</c:v>
                </c:pt>
                <c:pt idx="14">
                  <c:v>39.27</c:v>
                </c:pt>
                <c:pt idx="15">
                  <c:v>62.5</c:v>
                </c:pt>
                <c:pt idx="16">
                  <c:v>45.1</c:v>
                </c:pt>
                <c:pt idx="17">
                  <c:v>44</c:v>
                </c:pt>
                <c:pt idx="18">
                  <c:v>75.6</c:v>
                </c:pt>
                <c:pt idx="19">
                  <c:v>73.5</c:v>
                </c:pt>
                <c:pt idx="20">
                  <c:v>92</c:v>
                </c:pt>
                <c:pt idx="21">
                  <c:v>81.6</c:v>
                </c:pt>
                <c:pt idx="22">
                  <c:v>80</c:v>
                </c:pt>
                <c:pt idx="23">
                  <c:v>98</c:v>
                </c:pt>
              </c:numCache>
            </c:numRef>
          </c:val>
        </c:ser>
        <c:ser>
          <c:idx val="5"/>
          <c:order val="5"/>
          <c:tx>
            <c:strRef>
              <c:f>'Data- Sojabone'!$A$41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Sojabone'!$D$41:$AA$41</c:f>
              <c:numCache>
                <c:ptCount val="24"/>
                <c:pt idx="0">
                  <c:v>50</c:v>
                </c:pt>
                <c:pt idx="1">
                  <c:v>22.027</c:v>
                </c:pt>
                <c:pt idx="2">
                  <c:v>27.371</c:v>
                </c:pt>
                <c:pt idx="3">
                  <c:v>23.177</c:v>
                </c:pt>
                <c:pt idx="4">
                  <c:v>30.427</c:v>
                </c:pt>
                <c:pt idx="5">
                  <c:v>35.693</c:v>
                </c:pt>
                <c:pt idx="6">
                  <c:v>45</c:v>
                </c:pt>
                <c:pt idx="7">
                  <c:v>109.48</c:v>
                </c:pt>
                <c:pt idx="8">
                  <c:v>85.4</c:v>
                </c:pt>
                <c:pt idx="9">
                  <c:v>74</c:v>
                </c:pt>
                <c:pt idx="10">
                  <c:v>99.98</c:v>
                </c:pt>
                <c:pt idx="11">
                  <c:v>112</c:v>
                </c:pt>
                <c:pt idx="12">
                  <c:v>72.2</c:v>
                </c:pt>
                <c:pt idx="13">
                  <c:v>110.115</c:v>
                </c:pt>
                <c:pt idx="14">
                  <c:v>136.65</c:v>
                </c:pt>
                <c:pt idx="15">
                  <c:v>210</c:v>
                </c:pt>
                <c:pt idx="16">
                  <c:v>76.5</c:v>
                </c:pt>
                <c:pt idx="17">
                  <c:v>128</c:v>
                </c:pt>
                <c:pt idx="18">
                  <c:v>262.5</c:v>
                </c:pt>
                <c:pt idx="19">
                  <c:v>239.6</c:v>
                </c:pt>
                <c:pt idx="20">
                  <c:v>294.5</c:v>
                </c:pt>
                <c:pt idx="21">
                  <c:v>263.05</c:v>
                </c:pt>
                <c:pt idx="22">
                  <c:v>369</c:v>
                </c:pt>
                <c:pt idx="23">
                  <c:v>335</c:v>
                </c:pt>
              </c:numCache>
            </c:numRef>
          </c:val>
        </c:ser>
        <c:ser>
          <c:idx val="6"/>
          <c:order val="6"/>
          <c:tx>
            <c:strRef>
              <c:f>'Data- Sojabone'!$A$42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Sojabone'!$D$42:$AA$42</c:f>
              <c:numCache>
                <c:ptCount val="24"/>
                <c:pt idx="0">
                  <c:v>10</c:v>
                </c:pt>
                <c:pt idx="1">
                  <c:v>4.709</c:v>
                </c:pt>
                <c:pt idx="2">
                  <c:v>5.612</c:v>
                </c:pt>
                <c:pt idx="3">
                  <c:v>3.161</c:v>
                </c:pt>
                <c:pt idx="4">
                  <c:v>1.482</c:v>
                </c:pt>
                <c:pt idx="5">
                  <c:v>5.053</c:v>
                </c:pt>
                <c:pt idx="6">
                  <c:v>5.1</c:v>
                </c:pt>
                <c:pt idx="7">
                  <c:v>8.35</c:v>
                </c:pt>
                <c:pt idx="8">
                  <c:v>11.4</c:v>
                </c:pt>
                <c:pt idx="9">
                  <c:v>11.2</c:v>
                </c:pt>
                <c:pt idx="10">
                  <c:v>22.4</c:v>
                </c:pt>
                <c:pt idx="11">
                  <c:v>26</c:v>
                </c:pt>
                <c:pt idx="12">
                  <c:v>13.7</c:v>
                </c:pt>
                <c:pt idx="13">
                  <c:v>10.4</c:v>
                </c:pt>
                <c:pt idx="14">
                  <c:v>27.36</c:v>
                </c:pt>
                <c:pt idx="15">
                  <c:v>34.45</c:v>
                </c:pt>
                <c:pt idx="16">
                  <c:v>25</c:v>
                </c:pt>
                <c:pt idx="17">
                  <c:v>22.5</c:v>
                </c:pt>
                <c:pt idx="18">
                  <c:v>44</c:v>
                </c:pt>
                <c:pt idx="19">
                  <c:v>50.4</c:v>
                </c:pt>
                <c:pt idx="20">
                  <c:v>58.8</c:v>
                </c:pt>
                <c:pt idx="21">
                  <c:v>50.6</c:v>
                </c:pt>
                <c:pt idx="22">
                  <c:v>55</c:v>
                </c:pt>
                <c:pt idx="23">
                  <c:v>66</c:v>
                </c:pt>
              </c:numCache>
            </c:numRef>
          </c:val>
        </c:ser>
        <c:ser>
          <c:idx val="7"/>
          <c:order val="7"/>
          <c:tx>
            <c:strRef>
              <c:f>'Data- Sojabone'!$A$43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Sojabone'!$D$43:$AA$43</c:f>
              <c:numCache>
                <c:ptCount val="24"/>
                <c:pt idx="0">
                  <c:v>17</c:v>
                </c:pt>
                <c:pt idx="1">
                  <c:v>5.591</c:v>
                </c:pt>
                <c:pt idx="2">
                  <c:v>8.202</c:v>
                </c:pt>
                <c:pt idx="3">
                  <c:v>7.544</c:v>
                </c:pt>
                <c:pt idx="4">
                  <c:v>1.641</c:v>
                </c:pt>
                <c:pt idx="5">
                  <c:v>2.535</c:v>
                </c:pt>
                <c:pt idx="6">
                  <c:v>3.1</c:v>
                </c:pt>
                <c:pt idx="7">
                  <c:v>8.45</c:v>
                </c:pt>
                <c:pt idx="8">
                  <c:v>6.8</c:v>
                </c:pt>
                <c:pt idx="9">
                  <c:v>4.2</c:v>
                </c:pt>
                <c:pt idx="10">
                  <c:v>4.9</c:v>
                </c:pt>
                <c:pt idx="11">
                  <c:v>10</c:v>
                </c:pt>
                <c:pt idx="12">
                  <c:v>5.85</c:v>
                </c:pt>
                <c:pt idx="13">
                  <c:v>7.8</c:v>
                </c:pt>
                <c:pt idx="14">
                  <c:v>9.2</c:v>
                </c:pt>
                <c:pt idx="15">
                  <c:v>10.73</c:v>
                </c:pt>
                <c:pt idx="16">
                  <c:v>4.15</c:v>
                </c:pt>
                <c:pt idx="17">
                  <c:v>5.5</c:v>
                </c:pt>
                <c:pt idx="18">
                  <c:v>12.525</c:v>
                </c:pt>
                <c:pt idx="19">
                  <c:v>20.4</c:v>
                </c:pt>
                <c:pt idx="20">
                  <c:v>21.7</c:v>
                </c:pt>
                <c:pt idx="21">
                  <c:v>28.5</c:v>
                </c:pt>
                <c:pt idx="22">
                  <c:v>32</c:v>
                </c:pt>
                <c:pt idx="23">
                  <c:v>47.36</c:v>
                </c:pt>
              </c:numCache>
            </c:numRef>
          </c:val>
        </c:ser>
        <c:ser>
          <c:idx val="8"/>
          <c:order val="8"/>
          <c:tx>
            <c:strRef>
              <c:f>'Data- Sojabone'!$A$44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</c:strCache>
            </c:strRef>
          </c:cat>
          <c:val>
            <c:numRef>
              <c:f>'Data- Sojabone'!$D$44:$AA$44</c:f>
              <c:numCache>
                <c:ptCount val="24"/>
                <c:pt idx="0">
                  <c:v>3</c:v>
                </c:pt>
                <c:pt idx="1">
                  <c:v>3.047</c:v>
                </c:pt>
                <c:pt idx="2">
                  <c:v>2.44</c:v>
                </c:pt>
                <c:pt idx="3">
                  <c:v>4.244</c:v>
                </c:pt>
                <c:pt idx="4">
                  <c:v>3.98</c:v>
                </c:pt>
                <c:pt idx="5">
                  <c:v>7.633</c:v>
                </c:pt>
                <c:pt idx="6">
                  <c:v>9</c:v>
                </c:pt>
                <c:pt idx="7">
                  <c:v>13.91</c:v>
                </c:pt>
                <c:pt idx="8">
                  <c:v>19.35</c:v>
                </c:pt>
                <c:pt idx="9">
                  <c:v>12.42</c:v>
                </c:pt>
                <c:pt idx="10">
                  <c:v>12.635</c:v>
                </c:pt>
                <c:pt idx="11">
                  <c:v>9.9</c:v>
                </c:pt>
                <c:pt idx="12">
                  <c:v>5</c:v>
                </c:pt>
                <c:pt idx="13">
                  <c:v>26</c:v>
                </c:pt>
                <c:pt idx="14">
                  <c:v>28.5</c:v>
                </c:pt>
                <c:pt idx="15">
                  <c:v>27</c:v>
                </c:pt>
                <c:pt idx="16">
                  <c:v>18</c:v>
                </c:pt>
                <c:pt idx="17">
                  <c:v>15</c:v>
                </c:pt>
                <c:pt idx="18">
                  <c:v>18.525</c:v>
                </c:pt>
                <c:pt idx="19">
                  <c:v>27</c:v>
                </c:pt>
                <c:pt idx="20">
                  <c:v>50</c:v>
                </c:pt>
                <c:pt idx="21">
                  <c:v>31.5</c:v>
                </c:pt>
                <c:pt idx="22">
                  <c:v>17.6</c:v>
                </c:pt>
                <c:pt idx="23">
                  <c:v>32</c:v>
                </c:pt>
              </c:numCache>
            </c:numRef>
          </c:val>
        </c:ser>
        <c:overlap val="100"/>
        <c:axId val="20163992"/>
        <c:axId val="47258201"/>
      </c:barChart>
      <c:catAx>
        <c:axId val="201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0065"/>
          <c:w val="0.13975"/>
          <c:h val="0.9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RSA SOYBEANS: AREA PLANTED, PRODUCTION &amp; YIELDS</a:t>
            </a:r>
          </a:p>
        </c:rich>
      </c:tx>
      <c:layout>
        <c:manualLayout>
          <c:xMode val="factor"/>
          <c:yMode val="factor"/>
          <c:x val="-0.00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4"/>
          <c:w val="0.929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v>AREA PLANTED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- AREA PLANTED</c:name>
            <c:spPr>
              <a:ln w="38100">
                <a:solidFill>
                  <a:srgbClr val="FF00FF"/>
                </a:solidFill>
              </a:ln>
            </c:spPr>
            <c:trendlineType val="exp"/>
            <c:dispEq val="0"/>
            <c:dispRSqr val="0"/>
          </c:trendline>
          <c:cat>
            <c:strRef>
              <c:f>'Data- Sojabone'!$D$12:$AB$12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</c:strCache>
            </c:strRef>
          </c:cat>
          <c:val>
            <c:numRef>
              <c:f>'Data- Sojabone'!$D$25:$AB$25</c:f>
              <c:numCache>
                <c:ptCount val="25"/>
                <c:pt idx="0">
                  <c:v>87</c:v>
                </c:pt>
                <c:pt idx="1">
                  <c:v>82.97000000000001</c:v>
                </c:pt>
                <c:pt idx="2">
                  <c:v>46</c:v>
                </c:pt>
                <c:pt idx="3">
                  <c:v>54.99999999999999</c:v>
                </c:pt>
                <c:pt idx="4">
                  <c:v>65</c:v>
                </c:pt>
                <c:pt idx="5">
                  <c:v>68.00000000000001</c:v>
                </c:pt>
                <c:pt idx="6">
                  <c:v>71</c:v>
                </c:pt>
                <c:pt idx="7">
                  <c:v>124.99999999999999</c:v>
                </c:pt>
                <c:pt idx="8">
                  <c:v>130.5</c:v>
                </c:pt>
                <c:pt idx="9">
                  <c:v>93.79</c:v>
                </c:pt>
                <c:pt idx="10">
                  <c:v>134.042</c:v>
                </c:pt>
                <c:pt idx="11">
                  <c:v>124.06</c:v>
                </c:pt>
                <c:pt idx="12">
                  <c:v>100.13</c:v>
                </c:pt>
                <c:pt idx="13">
                  <c:v>135</c:v>
                </c:pt>
                <c:pt idx="14">
                  <c:v>150</c:v>
                </c:pt>
                <c:pt idx="15">
                  <c:v>240.57</c:v>
                </c:pt>
                <c:pt idx="16">
                  <c:v>183</c:v>
                </c:pt>
                <c:pt idx="17">
                  <c:v>165.4</c:v>
                </c:pt>
                <c:pt idx="18">
                  <c:v>237.75</c:v>
                </c:pt>
                <c:pt idx="19">
                  <c:v>311.45</c:v>
                </c:pt>
                <c:pt idx="20">
                  <c:v>418</c:v>
                </c:pt>
                <c:pt idx="21">
                  <c:v>472</c:v>
                </c:pt>
                <c:pt idx="22">
                  <c:v>516.5</c:v>
                </c:pt>
                <c:pt idx="23">
                  <c:v>502.9</c:v>
                </c:pt>
                <c:pt idx="24">
                  <c:v>687.3</c:v>
                </c:pt>
              </c:numCache>
            </c:numRef>
          </c:val>
        </c:ser>
        <c:ser>
          <c:idx val="0"/>
          <c:order val="1"/>
          <c:tx>
            <c:v>TOTAL PRODUCTION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- PRODUCTION</c:name>
            <c:spPr>
              <a:ln w="38100">
                <a:solidFill>
                  <a:srgbClr val="00FFFF"/>
                </a:solidFill>
              </a:ln>
            </c:spPr>
            <c:trendlineType val="exp"/>
            <c:dispEq val="0"/>
            <c:dispRSqr val="0"/>
          </c:trendline>
          <c:cat>
            <c:strRef>
              <c:f>'Data- Sojabone'!$D$12:$AB$12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</c:strCache>
            </c:strRef>
          </c:cat>
          <c:val>
            <c:numRef>
              <c:f>'Data- Sojabone'!$D$46:$AB$46</c:f>
              <c:numCache>
                <c:ptCount val="25"/>
                <c:pt idx="0">
                  <c:v>126</c:v>
                </c:pt>
                <c:pt idx="1">
                  <c:v>62.9</c:v>
                </c:pt>
                <c:pt idx="2">
                  <c:v>68.60000000000001</c:v>
                </c:pt>
                <c:pt idx="3">
                  <c:v>63.099999999999994</c:v>
                </c:pt>
                <c:pt idx="4">
                  <c:v>58.2</c:v>
                </c:pt>
                <c:pt idx="5">
                  <c:v>80</c:v>
                </c:pt>
                <c:pt idx="6">
                  <c:v>97.99999999999999</c:v>
                </c:pt>
                <c:pt idx="7">
                  <c:v>215</c:v>
                </c:pt>
                <c:pt idx="8">
                  <c:v>199</c:v>
                </c:pt>
                <c:pt idx="9">
                  <c:v>153.92499999999995</c:v>
                </c:pt>
                <c:pt idx="10">
                  <c:v>226.21</c:v>
                </c:pt>
                <c:pt idx="11">
                  <c:v>223.00000000000003</c:v>
                </c:pt>
                <c:pt idx="12">
                  <c:v>136.52</c:v>
                </c:pt>
                <c:pt idx="13">
                  <c:v>220.00000000000003</c:v>
                </c:pt>
                <c:pt idx="14">
                  <c:v>272.5</c:v>
                </c:pt>
                <c:pt idx="15">
                  <c:v>424</c:v>
                </c:pt>
                <c:pt idx="16">
                  <c:v>205</c:v>
                </c:pt>
                <c:pt idx="17">
                  <c:v>282</c:v>
                </c:pt>
                <c:pt idx="18">
                  <c:v>516</c:v>
                </c:pt>
                <c:pt idx="19">
                  <c:v>565.9999999999999</c:v>
                </c:pt>
                <c:pt idx="20">
                  <c:v>710</c:v>
                </c:pt>
                <c:pt idx="21">
                  <c:v>650.0000000000001</c:v>
                </c:pt>
                <c:pt idx="22">
                  <c:v>787.1</c:v>
                </c:pt>
                <c:pt idx="23">
                  <c:v>948.0000000000001</c:v>
                </c:pt>
                <c:pt idx="24">
                  <c:v>1070</c:v>
                </c:pt>
              </c:numCache>
            </c:numRef>
          </c:val>
        </c:ser>
        <c:axId val="22670626"/>
        <c:axId val="2709043"/>
      </c:barChart>
      <c:lineChart>
        <c:grouping val="standard"/>
        <c:varyColors val="0"/>
        <c:ser>
          <c:idx val="2"/>
          <c:order val="2"/>
          <c:tx>
            <c:v>YIELD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TREND- YIELD</c:name>
            <c:spPr>
              <a:ln w="381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 Sojabone'!$D$12:$AB$12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</c:strCache>
            </c:strRef>
          </c:cat>
          <c:val>
            <c:numRef>
              <c:f>'Data- Sojabone'!$D$66:$AB$66</c:f>
              <c:numCache>
                <c:ptCount val="25"/>
                <c:pt idx="0">
                  <c:v>1.4482758620689655</c:v>
                </c:pt>
                <c:pt idx="1">
                  <c:v>0.7581053392792574</c:v>
                </c:pt>
                <c:pt idx="2">
                  <c:v>1.4913043478260872</c:v>
                </c:pt>
                <c:pt idx="3">
                  <c:v>1.1472727272727272</c:v>
                </c:pt>
                <c:pt idx="4">
                  <c:v>0.8953846153846154</c:v>
                </c:pt>
                <c:pt idx="5">
                  <c:v>1.176470588235294</c:v>
                </c:pt>
                <c:pt idx="6">
                  <c:v>1.3802816901408448</c:v>
                </c:pt>
                <c:pt idx="7">
                  <c:v>1.7200000000000002</c:v>
                </c:pt>
                <c:pt idx="8">
                  <c:v>1.524904214559387</c:v>
                </c:pt>
                <c:pt idx="9">
                  <c:v>1.6411664356541202</c:v>
                </c:pt>
                <c:pt idx="10">
                  <c:v>1.687605377419018</c:v>
                </c:pt>
                <c:pt idx="11">
                  <c:v>1.797517330324037</c:v>
                </c:pt>
                <c:pt idx="12">
                  <c:v>1.3634275441925499</c:v>
                </c:pt>
                <c:pt idx="13">
                  <c:v>1.6296296296296298</c:v>
                </c:pt>
                <c:pt idx="14">
                  <c:v>1.8166666666666667</c:v>
                </c:pt>
                <c:pt idx="15">
                  <c:v>1.762480774826454</c:v>
                </c:pt>
                <c:pt idx="16">
                  <c:v>1.1202185792349726</c:v>
                </c:pt>
                <c:pt idx="17">
                  <c:v>1.7049576783555018</c:v>
                </c:pt>
                <c:pt idx="18">
                  <c:v>2.170347003154574</c:v>
                </c:pt>
                <c:pt idx="19">
                  <c:v>1.8173061486594957</c:v>
                </c:pt>
                <c:pt idx="20">
                  <c:v>1.6985645933014355</c:v>
                </c:pt>
                <c:pt idx="21">
                  <c:v>1.377118644067797</c:v>
                </c:pt>
                <c:pt idx="22">
                  <c:v>1.5239109390125847</c:v>
                </c:pt>
                <c:pt idx="23">
                  <c:v>1.8850666136408831</c:v>
                </c:pt>
                <c:pt idx="24">
                  <c:v>1.5568165284446385</c:v>
                </c:pt>
              </c:numCache>
            </c:numRef>
          </c:val>
          <c:smooth val="0"/>
        </c:ser>
        <c:axId val="24381388"/>
        <c:axId val="18105901"/>
      </c:lineChart>
      <c:cat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0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At val="1"/>
        <c:crossBetween val="between"/>
        <c:dispUnits/>
      </c:valAx>
      <c:catAx>
        <c:axId val="24381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05901"/>
        <c:crosses val="autoZero"/>
        <c:auto val="0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 / HA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 val="max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052"/>
          <c:w val="0.814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NOK: SOJABONE OPPERVLAKTE EN PRODUKSIESKATTING  </a:t>
            </a:r>
          </a:p>
        </c:rich>
      </c:tx>
      <c:layout>
        <c:manualLayout>
          <c:xMode val="factor"/>
          <c:yMode val="factor"/>
          <c:x val="0.00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067"/>
          <c:w val="0.9212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'Skattings 2016'!$A$27</c:f>
              <c:strCache>
                <c:ptCount val="1"/>
                <c:pt idx="0">
                  <c:v>PRODUKSIE</c:v>
                </c:pt>
              </c:strCache>
            </c:strRef>
          </c:tx>
          <c:spPr>
            <a:gradFill rotWithShape="1">
              <a:gsLst>
                <a:gs pos="0">
                  <a:srgbClr val="9EEAFF"/>
                </a:gs>
                <a:gs pos="35001">
                  <a:srgbClr val="BBEFFF"/>
                </a:gs>
                <a:gs pos="100000">
                  <a:srgbClr val="E4F9FF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'Skattings 2016'!$B$7:$Q$7</c:f>
              <c:strCache>
                <c:ptCount val="8"/>
                <c:pt idx="0">
                  <c:v>1st Estimate</c:v>
                </c:pt>
                <c:pt idx="1">
                  <c:v>2nd Estimate</c:v>
                </c:pt>
                <c:pt idx="2">
                  <c:v>3rd Estimate</c:v>
                </c:pt>
                <c:pt idx="3">
                  <c:v>4th Estimate</c:v>
                </c:pt>
                <c:pt idx="4">
                  <c:v>5th Estimate</c:v>
                </c:pt>
                <c:pt idx="5">
                  <c:v>6th Estimate</c:v>
                </c:pt>
                <c:pt idx="6">
                  <c:v>7th Estimate</c:v>
                </c:pt>
                <c:pt idx="7">
                  <c:v>8th Estimate</c:v>
                </c:pt>
              </c:strCache>
            </c:strRef>
          </c:cat>
          <c:val>
            <c:numRef>
              <c:f>'Skattings 2016'!$J$42:$Q$42</c:f>
              <c:numCache>
                <c:ptCount val="8"/>
                <c:pt idx="0">
                  <c:v>768.56</c:v>
                </c:pt>
                <c:pt idx="1">
                  <c:v>724.5999999999999</c:v>
                </c:pt>
                <c:pt idx="2">
                  <c:v>691.75</c:v>
                </c:pt>
                <c:pt idx="3">
                  <c:v>694.55</c:v>
                </c:pt>
                <c:pt idx="4">
                  <c:v>728.65</c:v>
                </c:pt>
                <c:pt idx="5">
                  <c:v>728.65</c:v>
                </c:pt>
                <c:pt idx="6">
                  <c:v>750.25</c:v>
                </c:pt>
                <c:pt idx="7">
                  <c:v>750.25</c:v>
                </c:pt>
              </c:numCache>
            </c:numRef>
          </c:val>
        </c:ser>
        <c:axId val="40672"/>
        <c:axId val="366049"/>
      </c:barChart>
      <c:lineChart>
        <c:grouping val="standard"/>
        <c:varyColors val="0"/>
        <c:ser>
          <c:idx val="2"/>
          <c:order val="1"/>
          <c:tx>
            <c:strRef>
              <c:f>'Skattings 2016'!$A$47</c:f>
              <c:strCache>
                <c:ptCount val="1"/>
                <c:pt idx="0">
                  <c:v>OPBRENGS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'Skattings 2016'!$B$7:$Q$7</c:f>
              <c:strCache>
                <c:ptCount val="8"/>
                <c:pt idx="0">
                  <c:v>1st Estimate</c:v>
                </c:pt>
                <c:pt idx="1">
                  <c:v>2nd Estimate</c:v>
                </c:pt>
                <c:pt idx="2">
                  <c:v>3rd Estimate</c:v>
                </c:pt>
                <c:pt idx="3">
                  <c:v>4th Estimate</c:v>
                </c:pt>
                <c:pt idx="4">
                  <c:v>5th Estimate</c:v>
                </c:pt>
                <c:pt idx="5">
                  <c:v>6th Estimate</c:v>
                </c:pt>
                <c:pt idx="6">
                  <c:v>7th Estimate</c:v>
                </c:pt>
                <c:pt idx="7">
                  <c:v>8th Estimate</c:v>
                </c:pt>
              </c:strCache>
            </c:strRef>
          </c:cat>
          <c:val>
            <c:numRef>
              <c:f>'Skattings 2016'!$J$62:$Q$62</c:f>
              <c:numCache>
                <c:ptCount val="8"/>
                <c:pt idx="0">
                  <c:v>1.4365607476635514</c:v>
                </c:pt>
                <c:pt idx="1">
                  <c:v>1.3939976914197767</c:v>
                </c:pt>
                <c:pt idx="2">
                  <c:v>1.3757955449482895</c:v>
                </c:pt>
                <c:pt idx="3">
                  <c:v>1.3813643595863165</c:v>
                </c:pt>
                <c:pt idx="4">
                  <c:v>1.4491845664280032</c:v>
                </c:pt>
                <c:pt idx="5">
                  <c:v>1.4491845664280032</c:v>
                </c:pt>
                <c:pt idx="6">
                  <c:v>1.4921439936356404</c:v>
                </c:pt>
                <c:pt idx="7">
                  <c:v>1.4921439936356404</c:v>
                </c:pt>
              </c:numCache>
            </c:numRef>
          </c:val>
          <c:smooth val="0"/>
        </c:ser>
        <c:axId val="3294442"/>
        <c:axId val="2964997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72"/>
        <c:crossesAt val="1"/>
        <c:crossBetween val="between"/>
        <c:dispUnits/>
      </c:valAx>
      <c:catAx>
        <c:axId val="3294442"/>
        <c:scaling>
          <c:orientation val="minMax"/>
        </c:scaling>
        <c:axPos val="b"/>
        <c:delete val="1"/>
        <c:majorTickMark val="out"/>
        <c:minorTickMark val="none"/>
        <c:tickLblPos val="nextTo"/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2.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"/>
          <c:y val="0.91475"/>
          <c:w val="0.695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GRAPH 7: SOYBEANS: AREA PLANTED AND PRODUCTION
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GRAFIEK 7: SOJABONE: OPPERVLAKTE GEPLANT EN PRODUKSIE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1075"/>
          <c:w val="0.93525"/>
          <c:h val="0.78025"/>
        </c:manualLayout>
      </c:layout>
      <c:lineChart>
        <c:grouping val="standard"/>
        <c:varyColors val="0"/>
        <c:ser>
          <c:idx val="2"/>
          <c:order val="0"/>
          <c:tx>
            <c:v>Yield / Opbrengs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 Sojabone'!$D$12:$AD$12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</c:strCache>
            </c:strRef>
          </c:cat>
          <c:val>
            <c:numRef>
              <c:f>'Data- Sojabone'!$D$66:$AD$66</c:f>
              <c:numCache>
                <c:ptCount val="27"/>
                <c:pt idx="0">
                  <c:v>1.4482758620689655</c:v>
                </c:pt>
                <c:pt idx="1">
                  <c:v>0.7581053392792574</c:v>
                </c:pt>
                <c:pt idx="2">
                  <c:v>1.4913043478260872</c:v>
                </c:pt>
                <c:pt idx="3">
                  <c:v>1.1472727272727272</c:v>
                </c:pt>
                <c:pt idx="4">
                  <c:v>0.8953846153846154</c:v>
                </c:pt>
                <c:pt idx="5">
                  <c:v>1.176470588235294</c:v>
                </c:pt>
                <c:pt idx="6">
                  <c:v>1.3802816901408448</c:v>
                </c:pt>
                <c:pt idx="7">
                  <c:v>1.7200000000000002</c:v>
                </c:pt>
                <c:pt idx="8">
                  <c:v>1.524904214559387</c:v>
                </c:pt>
                <c:pt idx="9">
                  <c:v>1.6411664356541202</c:v>
                </c:pt>
                <c:pt idx="10">
                  <c:v>1.687605377419018</c:v>
                </c:pt>
                <c:pt idx="11">
                  <c:v>1.797517330324037</c:v>
                </c:pt>
                <c:pt idx="12">
                  <c:v>1.3634275441925499</c:v>
                </c:pt>
                <c:pt idx="13">
                  <c:v>1.6296296296296298</c:v>
                </c:pt>
                <c:pt idx="14">
                  <c:v>1.8166666666666667</c:v>
                </c:pt>
                <c:pt idx="15">
                  <c:v>1.762480774826454</c:v>
                </c:pt>
                <c:pt idx="16">
                  <c:v>1.1202185792349726</c:v>
                </c:pt>
                <c:pt idx="17">
                  <c:v>1.7049576783555018</c:v>
                </c:pt>
                <c:pt idx="18">
                  <c:v>2.170347003154574</c:v>
                </c:pt>
                <c:pt idx="19">
                  <c:v>1.8173061486594957</c:v>
                </c:pt>
                <c:pt idx="20">
                  <c:v>1.6985645933014355</c:v>
                </c:pt>
                <c:pt idx="21">
                  <c:v>1.377118644067797</c:v>
                </c:pt>
                <c:pt idx="22">
                  <c:v>1.5239109390125847</c:v>
                </c:pt>
                <c:pt idx="23">
                  <c:v>1.8850666136408831</c:v>
                </c:pt>
                <c:pt idx="24">
                  <c:v>1.5568165284446385</c:v>
                </c:pt>
                <c:pt idx="25">
                  <c:v>1.4757358790771677</c:v>
                </c:pt>
                <c:pt idx="26">
                  <c:v>2.293527310741354</c:v>
                </c:pt>
              </c:numCache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Years / Produksiejare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25"/>
          <c:y val="0.9315"/>
          <c:w val="0.979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GRAPH 7: SOYBEANS: AREA PLANTED AND PRODUCTION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GRAFIEK 7: SOJABONE: OPPERVLAKTE GEPLANT EN PRODUKSIE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085"/>
          <c:w val="0.919"/>
          <c:h val="0.82425"/>
        </c:manualLayout>
      </c:layout>
      <c:lineChart>
        <c:grouping val="standard"/>
        <c:varyColors val="0"/>
        <c:ser>
          <c:idx val="2"/>
          <c:order val="0"/>
          <c:tx>
            <c:v>Yield / Opbrengs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 Sojabone'!$F$12:$AD$12</c:f>
              <c:strCache>
                <c:ptCount val="25"/>
                <c:pt idx="0">
                  <c:v>1992/93</c:v>
                </c:pt>
                <c:pt idx="1">
                  <c:v>1993/94</c:v>
                </c:pt>
                <c:pt idx="2">
                  <c:v>1994/95</c:v>
                </c:pt>
                <c:pt idx="3">
                  <c:v>1995/96</c:v>
                </c:pt>
                <c:pt idx="4">
                  <c:v>1996/97</c:v>
                </c:pt>
                <c:pt idx="5">
                  <c:v>1997/98</c:v>
                </c:pt>
                <c:pt idx="6">
                  <c:v>1998/99</c:v>
                </c:pt>
                <c:pt idx="7">
                  <c:v>1999/2000</c:v>
                </c:pt>
                <c:pt idx="8">
                  <c:v>2000/2001</c:v>
                </c:pt>
                <c:pt idx="9">
                  <c:v>2001/2002</c:v>
                </c:pt>
                <c:pt idx="10">
                  <c:v>2002/2003</c:v>
                </c:pt>
                <c:pt idx="11">
                  <c:v>2003/2004</c:v>
                </c:pt>
                <c:pt idx="12">
                  <c:v>2004/2005</c:v>
                </c:pt>
                <c:pt idx="13">
                  <c:v>2005/2006</c:v>
                </c:pt>
                <c:pt idx="14">
                  <c:v>2006/2007</c:v>
                </c:pt>
                <c:pt idx="15">
                  <c:v>2007/2008</c:v>
                </c:pt>
                <c:pt idx="16">
                  <c:v>2008/2009</c:v>
                </c:pt>
                <c:pt idx="17">
                  <c:v>2009/2010</c:v>
                </c:pt>
                <c:pt idx="18">
                  <c:v>2010/2011</c:v>
                </c:pt>
                <c:pt idx="19">
                  <c:v>2011/2012</c:v>
                </c:pt>
                <c:pt idx="20">
                  <c:v>2012/2013</c:v>
                </c:pt>
                <c:pt idx="21">
                  <c:v>2013/2014</c:v>
                </c:pt>
                <c:pt idx="22">
                  <c:v>2014/2015</c:v>
                </c:pt>
                <c:pt idx="23">
                  <c:v>2015/2016</c:v>
                </c:pt>
                <c:pt idx="24">
                  <c:v>2016/2017</c:v>
                </c:pt>
              </c:strCache>
            </c:strRef>
          </c:cat>
          <c:val>
            <c:numRef>
              <c:f>'Data- Sojabone'!$F$68:$AD$68</c:f>
              <c:numCache>
                <c:ptCount val="25"/>
                <c:pt idx="0">
                  <c:v>1.2325618497247701</c:v>
                </c:pt>
                <c:pt idx="1">
                  <c:v>1.1322274714593572</c:v>
                </c:pt>
                <c:pt idx="2">
                  <c:v>1.1779872301611434</c:v>
                </c:pt>
                <c:pt idx="3">
                  <c:v>1.0730426436308789</c:v>
                </c:pt>
                <c:pt idx="4">
                  <c:v>1.1507122979202515</c:v>
                </c:pt>
                <c:pt idx="5">
                  <c:v>1.425584092792046</c:v>
                </c:pt>
                <c:pt idx="6">
                  <c:v>1.5417286349000772</c:v>
                </c:pt>
                <c:pt idx="7">
                  <c:v>1.6286902167378356</c:v>
                </c:pt>
                <c:pt idx="8">
                  <c:v>1.617892009210842</c:v>
                </c:pt>
                <c:pt idx="9">
                  <c:v>1.7087630477990583</c:v>
                </c:pt>
                <c:pt idx="10">
                  <c:v>1.616183417311868</c:v>
                </c:pt>
                <c:pt idx="11">
                  <c:v>1.5968581680487388</c:v>
                </c:pt>
                <c:pt idx="12">
                  <c:v>1.6032412801629488</c:v>
                </c:pt>
                <c:pt idx="13">
                  <c:v>1.7362590237075832</c:v>
                </c:pt>
                <c:pt idx="14">
                  <c:v>1.5664553402426977</c:v>
                </c:pt>
                <c:pt idx="15">
                  <c:v>1.5292190108056427</c:v>
                </c:pt>
                <c:pt idx="16">
                  <c:v>1.6651744202483494</c:v>
                </c:pt>
                <c:pt idx="17">
                  <c:v>1.8975369433898572</c:v>
                </c:pt>
                <c:pt idx="18">
                  <c:v>1.8954059150385019</c:v>
                </c:pt>
                <c:pt idx="19">
                  <c:v>1.630996462009576</c:v>
                </c:pt>
                <c:pt idx="20">
                  <c:v>1.5331980587939391</c:v>
                </c:pt>
                <c:pt idx="21">
                  <c:v>1.5953653989070882</c:v>
                </c:pt>
                <c:pt idx="22">
                  <c:v>1.655264693699369</c:v>
                </c:pt>
                <c:pt idx="23">
                  <c:v>1.6392063403875632</c:v>
                </c:pt>
                <c:pt idx="24">
                  <c:v>1.7753599060877203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Production Years / Produksiejare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2"/>
        <c:noMultiLvlLbl val="0"/>
      </c:catAx>
      <c:valAx>
        <c:axId val="5202516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25"/>
          <c:y val="0.51725"/>
          <c:w val="0.239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4325"/>
          <c:w val="0.91425"/>
          <c:h val="0.8385"/>
        </c:manualLayout>
      </c:layout>
      <c:lineChart>
        <c:grouping val="standard"/>
        <c:varyColors val="0"/>
        <c:ser>
          <c:idx val="0"/>
          <c:order val="0"/>
          <c:tx>
            <c:v>Area / Oppervlakte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strRef>
              <c:f>'Data- Sojabone'!$D$12:$AD$12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</c:strCache>
            </c:strRef>
          </c:cat>
          <c:val>
            <c:numRef>
              <c:f>'Data- Sojabone'!$D$25:$AD$25</c:f>
              <c:numCache>
                <c:ptCount val="27"/>
                <c:pt idx="0">
                  <c:v>87</c:v>
                </c:pt>
                <c:pt idx="1">
                  <c:v>82.97000000000001</c:v>
                </c:pt>
                <c:pt idx="2">
                  <c:v>46</c:v>
                </c:pt>
                <c:pt idx="3">
                  <c:v>54.99999999999999</c:v>
                </c:pt>
                <c:pt idx="4">
                  <c:v>65</c:v>
                </c:pt>
                <c:pt idx="5">
                  <c:v>68.00000000000001</c:v>
                </c:pt>
                <c:pt idx="6">
                  <c:v>71</c:v>
                </c:pt>
                <c:pt idx="7">
                  <c:v>124.99999999999999</c:v>
                </c:pt>
                <c:pt idx="8">
                  <c:v>130.5</c:v>
                </c:pt>
                <c:pt idx="9">
                  <c:v>93.79</c:v>
                </c:pt>
                <c:pt idx="10">
                  <c:v>134.042</c:v>
                </c:pt>
                <c:pt idx="11">
                  <c:v>124.06</c:v>
                </c:pt>
                <c:pt idx="12">
                  <c:v>100.13</c:v>
                </c:pt>
                <c:pt idx="13">
                  <c:v>135</c:v>
                </c:pt>
                <c:pt idx="14">
                  <c:v>150</c:v>
                </c:pt>
                <c:pt idx="15">
                  <c:v>240.57</c:v>
                </c:pt>
                <c:pt idx="16">
                  <c:v>183</c:v>
                </c:pt>
                <c:pt idx="17">
                  <c:v>165.4</c:v>
                </c:pt>
                <c:pt idx="18">
                  <c:v>237.75</c:v>
                </c:pt>
                <c:pt idx="19">
                  <c:v>311.45</c:v>
                </c:pt>
                <c:pt idx="20">
                  <c:v>418</c:v>
                </c:pt>
                <c:pt idx="21">
                  <c:v>472</c:v>
                </c:pt>
                <c:pt idx="22">
                  <c:v>516.5</c:v>
                </c:pt>
                <c:pt idx="23">
                  <c:v>502.9</c:v>
                </c:pt>
                <c:pt idx="24">
                  <c:v>687.3</c:v>
                </c:pt>
                <c:pt idx="25">
                  <c:v>502.8</c:v>
                </c:pt>
                <c:pt idx="26">
                  <c:v>573.9499999999999</c:v>
                </c:pt>
              </c:numCache>
            </c:numRef>
          </c:val>
          <c:smooth val="0"/>
        </c:ser>
        <c:marker val="1"/>
        <c:axId val="65573320"/>
        <c:axId val="53288969"/>
      </c:lineChart>
      <c:lineChart>
        <c:grouping val="standard"/>
        <c:varyColors val="0"/>
        <c:ser>
          <c:idx val="1"/>
          <c:order val="1"/>
          <c:tx>
            <c:v>Production / Produksie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66CC"/>
                </a:solidFill>
              </a:ln>
            </c:spPr>
          </c:marker>
          <c:trendline>
            <c:spPr>
              <a:ln w="3175">
                <a:solidFill>
                  <a:srgbClr val="0066CC"/>
                </a:solidFill>
              </a:ln>
            </c:spPr>
            <c:trendlineType val="exp"/>
            <c:dispEq val="0"/>
            <c:dispRSqr val="0"/>
          </c:trendline>
          <c:cat>
            <c:strRef>
              <c:f>'Data- Sojabone'!$D$12:$AD$12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2000/2001</c:v>
                </c:pt>
                <c:pt idx="11">
                  <c:v>2001/2002</c:v>
                </c:pt>
                <c:pt idx="12">
                  <c:v>2002/2003</c:v>
                </c:pt>
                <c:pt idx="13">
                  <c:v>2003/2004</c:v>
                </c:pt>
                <c:pt idx="14">
                  <c:v>2004/2005</c:v>
                </c:pt>
                <c:pt idx="15">
                  <c:v>2005/2006</c:v>
                </c:pt>
                <c:pt idx="16">
                  <c:v>2006/2007</c:v>
                </c:pt>
                <c:pt idx="17">
                  <c:v>2007/2008</c:v>
                </c:pt>
                <c:pt idx="18">
                  <c:v>2008/2009</c:v>
                </c:pt>
                <c:pt idx="19">
                  <c:v>2009/2010</c:v>
                </c:pt>
                <c:pt idx="20">
                  <c:v>2010/2011</c:v>
                </c:pt>
                <c:pt idx="21">
                  <c:v>2011/2012</c:v>
                </c:pt>
                <c:pt idx="22">
                  <c:v>2012/2013</c:v>
                </c:pt>
                <c:pt idx="23">
                  <c:v>2013/2014</c:v>
                </c:pt>
                <c:pt idx="24">
                  <c:v>2014/2015</c:v>
                </c:pt>
                <c:pt idx="25">
                  <c:v>2015/2016</c:v>
                </c:pt>
                <c:pt idx="26">
                  <c:v>2016/2017</c:v>
                </c:pt>
              </c:strCache>
            </c:strRef>
          </c:cat>
          <c:val>
            <c:numRef>
              <c:f>'Data- Sojabone'!$D$46:$AD$46</c:f>
              <c:numCache>
                <c:ptCount val="27"/>
                <c:pt idx="0">
                  <c:v>126</c:v>
                </c:pt>
                <c:pt idx="1">
                  <c:v>62.9</c:v>
                </c:pt>
                <c:pt idx="2">
                  <c:v>68.60000000000001</c:v>
                </c:pt>
                <c:pt idx="3">
                  <c:v>63.099999999999994</c:v>
                </c:pt>
                <c:pt idx="4">
                  <c:v>58.2</c:v>
                </c:pt>
                <c:pt idx="5">
                  <c:v>80</c:v>
                </c:pt>
                <c:pt idx="6">
                  <c:v>97.99999999999999</c:v>
                </c:pt>
                <c:pt idx="7">
                  <c:v>215</c:v>
                </c:pt>
                <c:pt idx="8">
                  <c:v>199</c:v>
                </c:pt>
                <c:pt idx="9">
                  <c:v>153.92499999999995</c:v>
                </c:pt>
                <c:pt idx="10">
                  <c:v>226.21</c:v>
                </c:pt>
                <c:pt idx="11">
                  <c:v>223.00000000000003</c:v>
                </c:pt>
                <c:pt idx="12">
                  <c:v>136.52</c:v>
                </c:pt>
                <c:pt idx="13">
                  <c:v>220.00000000000003</c:v>
                </c:pt>
                <c:pt idx="14">
                  <c:v>272.5</c:v>
                </c:pt>
                <c:pt idx="15">
                  <c:v>424</c:v>
                </c:pt>
                <c:pt idx="16">
                  <c:v>205</c:v>
                </c:pt>
                <c:pt idx="17">
                  <c:v>282</c:v>
                </c:pt>
                <c:pt idx="18">
                  <c:v>516</c:v>
                </c:pt>
                <c:pt idx="19">
                  <c:v>565.9999999999999</c:v>
                </c:pt>
                <c:pt idx="20">
                  <c:v>710</c:v>
                </c:pt>
                <c:pt idx="21">
                  <c:v>650.0000000000001</c:v>
                </c:pt>
                <c:pt idx="22">
                  <c:v>787.1</c:v>
                </c:pt>
                <c:pt idx="23">
                  <c:v>948.0000000000001</c:v>
                </c:pt>
                <c:pt idx="24">
                  <c:v>1070</c:v>
                </c:pt>
                <c:pt idx="25">
                  <c:v>742</c:v>
                </c:pt>
                <c:pt idx="26">
                  <c:v>1316.37</c:v>
                </c:pt>
              </c:numCache>
            </c:numRef>
          </c:val>
          <c:smooth val="0"/>
        </c:ser>
        <c:marker val="1"/>
        <c:axId val="9838674"/>
        <c:axId val="21439203"/>
      </c:lineChart>
      <c:cat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Production Years / Produksiejare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2"/>
        <c:noMultiLvlLbl val="0"/>
      </c:catAx>
      <c:valAx>
        <c:axId val="5328896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Hectares (1000 ha)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3320"/>
        <c:crossesAt val="1"/>
        <c:crossBetween val="between"/>
        <c:dispUnits/>
      </c:valAx>
      <c:catAx>
        <c:axId val="9838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(1000 ton)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86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75"/>
          <c:y val="0.43275"/>
          <c:w val="0.2185"/>
          <c:h val="0.1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Sojabone: Oppervalkte beplant per provinsie - 2011/12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6"/>
          <c:y val="0.227"/>
          <c:w val="0.504"/>
          <c:h val="0.71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'Data- Sojabone'!$A$77:$A$83</c:f>
              <c:strCache>
                <c:ptCount val="7"/>
                <c:pt idx="0">
                  <c:v> Vrystaat</c:v>
                </c:pt>
                <c:pt idx="1">
                  <c:v> Kwazulu-Natal</c:v>
                </c:pt>
                <c:pt idx="2">
                  <c:v> Mpumalanga</c:v>
                </c:pt>
                <c:pt idx="3">
                  <c:v> Limpopo</c:v>
                </c:pt>
                <c:pt idx="4">
                  <c:v> Gauteng</c:v>
                </c:pt>
                <c:pt idx="5">
                  <c:v> Noordwes</c:v>
                </c:pt>
                <c:pt idx="6">
                  <c:v>Res</c:v>
                </c:pt>
              </c:strCache>
            </c:strRef>
          </c:cat>
          <c:val>
            <c:numRef>
              <c:f>'Data- Sojabone'!$Y$77:$Y$83</c:f>
              <c:numCache>
                <c:ptCount val="7"/>
                <c:pt idx="0">
                  <c:v>0.3707627118644068</c:v>
                </c:pt>
                <c:pt idx="1">
                  <c:v>0.07203389830508475</c:v>
                </c:pt>
                <c:pt idx="2">
                  <c:v>0.423728813559322</c:v>
                </c:pt>
                <c:pt idx="3">
                  <c:v>0.046610169491525424</c:v>
                </c:pt>
                <c:pt idx="4">
                  <c:v>0.04025423728813559</c:v>
                </c:pt>
                <c:pt idx="5">
                  <c:v>0.04449152542372881</c:v>
                </c:pt>
                <c:pt idx="6">
                  <c:v>0.0021186440677966045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RSA Soybeans: Total area planted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"/>
          <c:w val="0.933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Soybeans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 Sojabone'!$H$12:$AA$12</c:f>
              <c:strCache>
                <c:ptCount val="2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2011/2012</c:v>
                </c:pt>
                <c:pt idx="18">
                  <c:v>2012/2013</c:v>
                </c:pt>
                <c:pt idx="19">
                  <c:v>2013/2014</c:v>
                </c:pt>
              </c:strCache>
            </c:strRef>
          </c:cat>
          <c:val>
            <c:numRef>
              <c:f>'Data- Sojabone'!$H$25:$AA$25</c:f>
              <c:numCache>
                <c:ptCount val="20"/>
                <c:pt idx="0">
                  <c:v>65</c:v>
                </c:pt>
                <c:pt idx="1">
                  <c:v>68.00000000000001</c:v>
                </c:pt>
                <c:pt idx="2">
                  <c:v>71</c:v>
                </c:pt>
                <c:pt idx="3">
                  <c:v>124.99999999999999</c:v>
                </c:pt>
                <c:pt idx="4">
                  <c:v>130.5</c:v>
                </c:pt>
                <c:pt idx="5">
                  <c:v>93.79</c:v>
                </c:pt>
                <c:pt idx="6">
                  <c:v>134.042</c:v>
                </c:pt>
                <c:pt idx="7">
                  <c:v>124.06</c:v>
                </c:pt>
                <c:pt idx="8">
                  <c:v>100.13</c:v>
                </c:pt>
                <c:pt idx="9">
                  <c:v>135</c:v>
                </c:pt>
                <c:pt idx="10">
                  <c:v>150</c:v>
                </c:pt>
                <c:pt idx="11">
                  <c:v>240.57</c:v>
                </c:pt>
                <c:pt idx="12">
                  <c:v>183</c:v>
                </c:pt>
                <c:pt idx="13">
                  <c:v>165.4</c:v>
                </c:pt>
                <c:pt idx="14">
                  <c:v>237.75</c:v>
                </c:pt>
                <c:pt idx="15">
                  <c:v>311.45</c:v>
                </c:pt>
                <c:pt idx="16">
                  <c:v>418</c:v>
                </c:pt>
                <c:pt idx="17">
                  <c:v>472</c:v>
                </c:pt>
                <c:pt idx="18">
                  <c:v>516.5</c:v>
                </c:pt>
                <c:pt idx="19">
                  <c:v>502.9</c:v>
                </c:pt>
              </c:numCache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3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01"/>
          <c:y val="0.01125"/>
          <c:w val="0"/>
          <c:h val="0.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RSA soybeans: Total production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9375"/>
          <c:w val="0.941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v>Soybeans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8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 Sojabone'!$H$33:$AA$33</c:f>
              <c:strCache>
                <c:ptCount val="2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2011/2012</c:v>
                </c:pt>
                <c:pt idx="18">
                  <c:v>2012/2013</c:v>
                </c:pt>
                <c:pt idx="19">
                  <c:v>2013/2014</c:v>
                </c:pt>
              </c:strCache>
            </c:strRef>
          </c:cat>
          <c:val>
            <c:numRef>
              <c:f>'Data- Sojabone'!$H$46:$AA$46</c:f>
              <c:numCache>
                <c:ptCount val="20"/>
                <c:pt idx="0">
                  <c:v>58.2</c:v>
                </c:pt>
                <c:pt idx="1">
                  <c:v>80</c:v>
                </c:pt>
                <c:pt idx="2">
                  <c:v>97.99999999999999</c:v>
                </c:pt>
                <c:pt idx="3">
                  <c:v>215</c:v>
                </c:pt>
                <c:pt idx="4">
                  <c:v>199</c:v>
                </c:pt>
                <c:pt idx="5">
                  <c:v>153.92499999999995</c:v>
                </c:pt>
                <c:pt idx="6">
                  <c:v>226.21</c:v>
                </c:pt>
                <c:pt idx="7">
                  <c:v>223.00000000000003</c:v>
                </c:pt>
                <c:pt idx="8">
                  <c:v>136.52</c:v>
                </c:pt>
                <c:pt idx="9">
                  <c:v>220.00000000000003</c:v>
                </c:pt>
                <c:pt idx="10">
                  <c:v>272.5</c:v>
                </c:pt>
                <c:pt idx="11">
                  <c:v>424</c:v>
                </c:pt>
                <c:pt idx="12">
                  <c:v>205</c:v>
                </c:pt>
                <c:pt idx="13">
                  <c:v>282</c:v>
                </c:pt>
                <c:pt idx="14">
                  <c:v>516</c:v>
                </c:pt>
                <c:pt idx="15">
                  <c:v>565.9999999999999</c:v>
                </c:pt>
                <c:pt idx="16">
                  <c:v>710</c:v>
                </c:pt>
                <c:pt idx="17">
                  <c:v>650.0000000000001</c:v>
                </c:pt>
                <c:pt idx="18">
                  <c:v>787.1</c:v>
                </c:pt>
                <c:pt idx="19">
                  <c:v>948.0000000000001</c:v>
                </c:pt>
              </c:numCache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5"/>
          <c:y val="0.93425"/>
          <c:w val="0.27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RSA soybeans: Yield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8875"/>
          <c:w val="0.942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v>Soybeans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800000"/>
                </a:solidFill>
              </a:ln>
            </c:spPr>
            <c:trendlineType val="log"/>
            <c:dispEq val="0"/>
            <c:dispRSqr val="0"/>
          </c:trendline>
          <c:cat>
            <c:strRef>
              <c:f>'Data- Sojabone'!$H$53:$AA$53</c:f>
              <c:strCache>
                <c:ptCount val="2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2000/2001</c:v>
                </c:pt>
                <c:pt idx="7">
                  <c:v>2001/2002</c:v>
                </c:pt>
                <c:pt idx="8">
                  <c:v>2002/2003</c:v>
                </c:pt>
                <c:pt idx="9">
                  <c:v>2003/2004</c:v>
                </c:pt>
                <c:pt idx="10">
                  <c:v>2004/2005</c:v>
                </c:pt>
                <c:pt idx="11">
                  <c:v>2005/2006</c:v>
                </c:pt>
                <c:pt idx="12">
                  <c:v>2006/2007</c:v>
                </c:pt>
                <c:pt idx="13">
                  <c:v>2007/2008</c:v>
                </c:pt>
                <c:pt idx="14">
                  <c:v>2008/2009</c:v>
                </c:pt>
                <c:pt idx="15">
                  <c:v>2009/2010</c:v>
                </c:pt>
                <c:pt idx="16">
                  <c:v>2010/2011</c:v>
                </c:pt>
                <c:pt idx="17">
                  <c:v>2011/2012</c:v>
                </c:pt>
                <c:pt idx="18">
                  <c:v>2012/2013</c:v>
                </c:pt>
                <c:pt idx="19">
                  <c:v>2013/2014</c:v>
                </c:pt>
              </c:strCache>
            </c:strRef>
          </c:cat>
          <c:val>
            <c:numRef>
              <c:f>'Data- Sojabone'!$H$66:$AA$66</c:f>
              <c:numCache>
                <c:ptCount val="20"/>
                <c:pt idx="0">
                  <c:v>0.8953846153846154</c:v>
                </c:pt>
                <c:pt idx="1">
                  <c:v>1.176470588235294</c:v>
                </c:pt>
                <c:pt idx="2">
                  <c:v>1.3802816901408448</c:v>
                </c:pt>
                <c:pt idx="3">
                  <c:v>1.7200000000000002</c:v>
                </c:pt>
                <c:pt idx="4">
                  <c:v>1.524904214559387</c:v>
                </c:pt>
                <c:pt idx="5">
                  <c:v>1.6411664356541202</c:v>
                </c:pt>
                <c:pt idx="6">
                  <c:v>1.687605377419018</c:v>
                </c:pt>
                <c:pt idx="7">
                  <c:v>1.797517330324037</c:v>
                </c:pt>
                <c:pt idx="8">
                  <c:v>1.3634275441925499</c:v>
                </c:pt>
                <c:pt idx="9">
                  <c:v>1.6296296296296298</c:v>
                </c:pt>
                <c:pt idx="10">
                  <c:v>1.8166666666666667</c:v>
                </c:pt>
                <c:pt idx="11">
                  <c:v>1.762480774826454</c:v>
                </c:pt>
                <c:pt idx="12">
                  <c:v>1.1202185792349726</c:v>
                </c:pt>
                <c:pt idx="13">
                  <c:v>1.7049576783555018</c:v>
                </c:pt>
                <c:pt idx="14">
                  <c:v>2.170347003154574</c:v>
                </c:pt>
                <c:pt idx="15">
                  <c:v>1.8173061486594957</c:v>
                </c:pt>
                <c:pt idx="16">
                  <c:v>1.6985645933014355</c:v>
                </c:pt>
                <c:pt idx="17">
                  <c:v>1.377118644067797</c:v>
                </c:pt>
                <c:pt idx="18">
                  <c:v>1.5239109390125847</c:v>
                </c:pt>
                <c:pt idx="19">
                  <c:v>1.8850666136408831</c:v>
                </c:pt>
              </c:numCache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29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25"/>
          <c:y val="0.94575"/>
          <c:w val="0.277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53150"/>
    <xdr:graphicFrame>
      <xdr:nvGraphicFramePr>
        <xdr:cNvPr id="1" name="Shape 1025"/>
        <xdr:cNvGraphicFramePr/>
      </xdr:nvGraphicFramePr>
      <xdr:xfrm>
        <a:off x="0" y="0"/>
        <a:ext cx="87439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53150"/>
    <xdr:graphicFrame>
      <xdr:nvGraphicFramePr>
        <xdr:cNvPr id="1" name="Shape 1025"/>
        <xdr:cNvGraphicFramePr/>
      </xdr:nvGraphicFramePr>
      <xdr:xfrm>
        <a:off x="0" y="0"/>
        <a:ext cx="87439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34100"/>
    <xdr:graphicFrame>
      <xdr:nvGraphicFramePr>
        <xdr:cNvPr id="1" name="Shape 1025"/>
        <xdr:cNvGraphicFramePr/>
      </xdr:nvGraphicFramePr>
      <xdr:xfrm>
        <a:off x="0" y="0"/>
        <a:ext cx="8763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43625"/>
    <xdr:graphicFrame>
      <xdr:nvGraphicFramePr>
        <xdr:cNvPr id="1" name="Shape 1025"/>
        <xdr:cNvGraphicFramePr/>
      </xdr:nvGraphicFramePr>
      <xdr:xfrm>
        <a:off x="0" y="0"/>
        <a:ext cx="87630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53150"/>
    <xdr:graphicFrame>
      <xdr:nvGraphicFramePr>
        <xdr:cNvPr id="1" name="Shape 1025"/>
        <xdr:cNvGraphicFramePr/>
      </xdr:nvGraphicFramePr>
      <xdr:xfrm>
        <a:off x="0" y="0"/>
        <a:ext cx="87439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53150"/>
    <xdr:graphicFrame>
      <xdr:nvGraphicFramePr>
        <xdr:cNvPr id="1" name="Shape 1025"/>
        <xdr:cNvGraphicFramePr/>
      </xdr:nvGraphicFramePr>
      <xdr:xfrm>
        <a:off x="0" y="0"/>
        <a:ext cx="87630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103"/>
  <sheetViews>
    <sheetView showGridLines="0" tabSelected="1" zoomScale="85" zoomScaleNormal="85" zoomScalePageLayoutView="0" workbookViewId="0" topLeftCell="A1">
      <pane xSplit="1" ySplit="7" topLeftCell="U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49" sqref="AE49"/>
    </sheetView>
  </sheetViews>
  <sheetFormatPr defaultColWidth="9.140625" defaultRowHeight="12.75"/>
  <cols>
    <col min="1" max="1" width="42.8515625" style="1" customWidth="1"/>
    <col min="2" max="2" width="6.7109375" style="1" customWidth="1"/>
    <col min="3" max="4" width="8.140625" style="1" customWidth="1"/>
    <col min="5" max="7" width="7.57421875" style="1" customWidth="1"/>
    <col min="8" max="11" width="9.140625" style="1" customWidth="1"/>
    <col min="12" max="14" width="10.140625" style="1" customWidth="1"/>
    <col min="15" max="15" width="10.57421875" style="1" customWidth="1"/>
    <col min="16" max="16" width="10.140625" style="1" customWidth="1"/>
    <col min="17" max="21" width="10.57421875" style="1" customWidth="1"/>
    <col min="22" max="23" width="10.57421875" style="1" bestFit="1" customWidth="1"/>
    <col min="24" max="24" width="10.140625" style="1" bestFit="1" customWidth="1"/>
    <col min="25" max="25" width="10.57421875" style="1" bestFit="1" customWidth="1"/>
    <col min="26" max="26" width="10.7109375" style="1" customWidth="1"/>
    <col min="27" max="27" width="13.421875" style="1" bestFit="1" customWidth="1"/>
    <col min="28" max="28" width="11.28125" style="1" customWidth="1"/>
    <col min="29" max="29" width="12.7109375" style="1" customWidth="1"/>
    <col min="30" max="30" width="13.28125" style="1" bestFit="1" customWidth="1"/>
    <col min="31" max="31" width="11.7109375" style="1" bestFit="1" customWidth="1"/>
    <col min="32" max="32" width="13.8515625" style="1" bestFit="1" customWidth="1"/>
    <col min="33" max="33" width="2.7109375" style="1" customWidth="1"/>
    <col min="34" max="34" width="15.7109375" style="1" customWidth="1"/>
    <col min="35" max="35" width="2.7109375" style="1" customWidth="1"/>
    <col min="36" max="36" width="11.7109375" style="1" customWidth="1"/>
    <col min="37" max="37" width="2.7109375" style="1" customWidth="1"/>
    <col min="38" max="41" width="11.7109375" style="1" customWidth="1"/>
    <col min="42" max="42" width="9.7109375" style="1" customWidth="1"/>
    <col min="43" max="51" width="11.7109375" style="1" customWidth="1"/>
    <col min="52" max="16384" width="9.140625" style="1" customWidth="1"/>
  </cols>
  <sheetData>
    <row r="1" spans="1:7" ht="15">
      <c r="A1" s="76" t="s">
        <v>20</v>
      </c>
      <c r="B1" s="4"/>
      <c r="C1" s="4"/>
      <c r="D1" s="4"/>
      <c r="E1" s="4"/>
      <c r="F1" s="4"/>
      <c r="G1" s="4"/>
    </row>
    <row r="3" spans="1:7" ht="12.75">
      <c r="A3" s="47" t="s">
        <v>115</v>
      </c>
      <c r="B3" s="47"/>
      <c r="C3" s="47"/>
      <c r="D3" s="47"/>
      <c r="E3" s="47"/>
      <c r="F3" s="47"/>
      <c r="G3" s="47"/>
    </row>
    <row r="5" spans="1:7" ht="12.75">
      <c r="A5" s="77" t="s">
        <v>29</v>
      </c>
      <c r="B5" s="3"/>
      <c r="C5" s="3"/>
      <c r="D5" s="3"/>
      <c r="E5" s="3"/>
      <c r="F5" s="3"/>
      <c r="G5" s="3"/>
    </row>
    <row r="6" spans="1:11" ht="12.75">
      <c r="A6" s="77" t="s">
        <v>30</v>
      </c>
      <c r="B6" s="3"/>
      <c r="C6" s="3"/>
      <c r="D6" s="3"/>
      <c r="E6" s="3"/>
      <c r="F6" s="3"/>
      <c r="G6" s="3"/>
      <c r="H6" s="54"/>
      <c r="I6" s="54"/>
      <c r="J6" s="54"/>
      <c r="K6" s="54"/>
    </row>
    <row r="7" spans="1:7" ht="12.75">
      <c r="A7" s="2" t="s">
        <v>21</v>
      </c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4" t="s">
        <v>31</v>
      </c>
      <c r="B9" s="4"/>
      <c r="C9" s="4"/>
      <c r="D9" s="4"/>
      <c r="E9" s="4"/>
      <c r="F9" s="4"/>
      <c r="G9" s="4"/>
    </row>
    <row r="10" spans="1:31" ht="12.75">
      <c r="A10" s="4" t="s">
        <v>42</v>
      </c>
      <c r="B10" s="4"/>
      <c r="C10" s="4"/>
      <c r="D10" s="4"/>
      <c r="E10" s="4"/>
      <c r="F10" s="4"/>
      <c r="G10" s="4"/>
      <c r="AE10" s="171"/>
    </row>
    <row r="11" spans="1:31" ht="12.75">
      <c r="A11" s="2"/>
      <c r="B11" s="2"/>
      <c r="C11" s="2"/>
      <c r="D11" s="2"/>
      <c r="E11" s="2"/>
      <c r="F11" s="2"/>
      <c r="G11" s="2"/>
      <c r="AE11" s="171" t="s">
        <v>114</v>
      </c>
    </row>
    <row r="12" spans="1:32" s="171" customFormat="1" ht="12.75">
      <c r="A12" s="57" t="s">
        <v>5</v>
      </c>
      <c r="B12" s="172" t="s">
        <v>44</v>
      </c>
      <c r="C12" s="172" t="s">
        <v>45</v>
      </c>
      <c r="D12" s="173" t="s">
        <v>40</v>
      </c>
      <c r="E12" s="174" t="s">
        <v>39</v>
      </c>
      <c r="F12" s="173" t="s">
        <v>37</v>
      </c>
      <c r="G12" s="175" t="s">
        <v>38</v>
      </c>
      <c r="H12" s="176" t="s">
        <v>0</v>
      </c>
      <c r="I12" s="177" t="s">
        <v>1</v>
      </c>
      <c r="J12" s="177" t="s">
        <v>2</v>
      </c>
      <c r="K12" s="177" t="s">
        <v>3</v>
      </c>
      <c r="L12" s="178" t="s">
        <v>4</v>
      </c>
      <c r="M12" s="175" t="s">
        <v>14</v>
      </c>
      <c r="N12" s="175" t="s">
        <v>15</v>
      </c>
      <c r="O12" s="175" t="s">
        <v>16</v>
      </c>
      <c r="P12" s="175" t="s">
        <v>18</v>
      </c>
      <c r="Q12" s="175" t="s">
        <v>19</v>
      </c>
      <c r="R12" s="175" t="s">
        <v>35</v>
      </c>
      <c r="S12" s="175" t="s">
        <v>36</v>
      </c>
      <c r="T12" s="175" t="s">
        <v>41</v>
      </c>
      <c r="U12" s="175" t="s">
        <v>43</v>
      </c>
      <c r="V12" s="175" t="s">
        <v>46</v>
      </c>
      <c r="W12" s="175" t="s">
        <v>59</v>
      </c>
      <c r="X12" s="175" t="s">
        <v>74</v>
      </c>
      <c r="Y12" s="175" t="s">
        <v>80</v>
      </c>
      <c r="Z12" s="175" t="s">
        <v>91</v>
      </c>
      <c r="AA12" s="173" t="s">
        <v>95</v>
      </c>
      <c r="AB12" s="173" t="s">
        <v>97</v>
      </c>
      <c r="AC12" s="173" t="s">
        <v>99</v>
      </c>
      <c r="AD12" s="173" t="s">
        <v>100</v>
      </c>
      <c r="AE12" s="173" t="s">
        <v>111</v>
      </c>
      <c r="AF12" s="186" t="s">
        <v>112</v>
      </c>
    </row>
    <row r="13" spans="1:32" s="171" customFormat="1" ht="12.75">
      <c r="A13" s="58" t="s">
        <v>22</v>
      </c>
      <c r="B13" s="30" t="s">
        <v>6</v>
      </c>
      <c r="C13" s="30" t="s">
        <v>6</v>
      </c>
      <c r="D13" s="30" t="s">
        <v>6</v>
      </c>
      <c r="E13" s="180" t="s">
        <v>6</v>
      </c>
      <c r="F13" s="30" t="s">
        <v>6</v>
      </c>
      <c r="G13" s="181" t="s">
        <v>6</v>
      </c>
      <c r="H13" s="30" t="s">
        <v>6</v>
      </c>
      <c r="I13" s="31" t="s">
        <v>6</v>
      </c>
      <c r="J13" s="31" t="s">
        <v>6</v>
      </c>
      <c r="K13" s="31" t="s">
        <v>6</v>
      </c>
      <c r="L13" s="32" t="s">
        <v>6</v>
      </c>
      <c r="M13" s="32" t="s">
        <v>6</v>
      </c>
      <c r="N13" s="32" t="s">
        <v>6</v>
      </c>
      <c r="O13" s="32" t="s">
        <v>6</v>
      </c>
      <c r="P13" s="32" t="s">
        <v>6</v>
      </c>
      <c r="Q13" s="32" t="s">
        <v>6</v>
      </c>
      <c r="R13" s="65" t="s">
        <v>6</v>
      </c>
      <c r="S13" s="65" t="s">
        <v>6</v>
      </c>
      <c r="T13" s="65" t="s">
        <v>6</v>
      </c>
      <c r="U13" s="65" t="s">
        <v>6</v>
      </c>
      <c r="V13" s="65" t="s">
        <v>6</v>
      </c>
      <c r="W13" s="65" t="s">
        <v>6</v>
      </c>
      <c r="X13" s="65" t="s">
        <v>6</v>
      </c>
      <c r="Y13" s="65" t="s">
        <v>6</v>
      </c>
      <c r="Z13" s="65" t="s">
        <v>6</v>
      </c>
      <c r="AA13" s="30" t="s">
        <v>6</v>
      </c>
      <c r="AB13" s="30" t="s">
        <v>6</v>
      </c>
      <c r="AC13" s="30" t="s">
        <v>6</v>
      </c>
      <c r="AD13" s="30" t="s">
        <v>6</v>
      </c>
      <c r="AE13" s="30" t="s">
        <v>6</v>
      </c>
      <c r="AF13" s="187"/>
    </row>
    <row r="14" spans="1:32" ht="12.75">
      <c r="A14" s="12"/>
      <c r="B14" s="71"/>
      <c r="C14" s="71"/>
      <c r="D14" s="44"/>
      <c r="E14" s="48"/>
      <c r="F14" s="44"/>
      <c r="G14" s="48"/>
      <c r="H14" s="13"/>
      <c r="I14" s="14"/>
      <c r="J14" s="14"/>
      <c r="K14" s="14"/>
      <c r="L14" s="15"/>
      <c r="M14" s="15"/>
      <c r="N14" s="15"/>
      <c r="O14" s="15"/>
      <c r="P14" s="15"/>
      <c r="Q14" s="15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43"/>
      <c r="AC14" s="43"/>
      <c r="AD14" s="43"/>
      <c r="AE14" s="43"/>
      <c r="AF14" s="186"/>
    </row>
    <row r="15" spans="1:32" ht="12.75">
      <c r="A15" s="16" t="s">
        <v>23</v>
      </c>
      <c r="B15" s="72">
        <v>1</v>
      </c>
      <c r="C15" s="72">
        <v>1</v>
      </c>
      <c r="D15" s="43">
        <v>1</v>
      </c>
      <c r="E15" s="1">
        <v>0.737</v>
      </c>
      <c r="F15" s="43">
        <v>0.409</v>
      </c>
      <c r="G15" s="1">
        <v>0</v>
      </c>
      <c r="H15" s="17"/>
      <c r="I15" s="18"/>
      <c r="J15" s="18">
        <v>0</v>
      </c>
      <c r="K15" s="18">
        <v>0</v>
      </c>
      <c r="L15" s="19">
        <v>0</v>
      </c>
      <c r="M15" s="19">
        <v>0</v>
      </c>
      <c r="N15" s="19">
        <v>0.012</v>
      </c>
      <c r="O15" s="19">
        <v>0.01</v>
      </c>
      <c r="P15" s="19">
        <v>0.08</v>
      </c>
      <c r="Q15" s="19">
        <v>0.03</v>
      </c>
      <c r="R15" s="43">
        <v>0.14</v>
      </c>
      <c r="S15" s="43">
        <v>0.07</v>
      </c>
      <c r="T15" s="43">
        <v>0</v>
      </c>
      <c r="U15" s="43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202">
        <v>0</v>
      </c>
      <c r="AB15" s="202">
        <v>0.8</v>
      </c>
      <c r="AC15" s="202">
        <v>0.8</v>
      </c>
      <c r="AD15" s="202">
        <v>0.7</v>
      </c>
      <c r="AE15" s="202">
        <v>0.8</v>
      </c>
      <c r="AF15" s="188">
        <f aca="true" t="shared" si="0" ref="AF15:AF23">(AE15-AD15)/AD15*100</f>
        <v>14.285714285714299</v>
      </c>
    </row>
    <row r="16" spans="1:32" ht="12.75">
      <c r="A16" s="16" t="s">
        <v>24</v>
      </c>
      <c r="B16" s="72">
        <v>2</v>
      </c>
      <c r="C16" s="72">
        <v>5</v>
      </c>
      <c r="D16" s="60">
        <v>4</v>
      </c>
      <c r="E16" s="53">
        <v>5.525</v>
      </c>
      <c r="F16" s="63">
        <v>4.171</v>
      </c>
      <c r="G16" s="53">
        <v>0.488</v>
      </c>
      <c r="H16" s="17">
        <v>0.412</v>
      </c>
      <c r="I16" s="18">
        <v>0.431</v>
      </c>
      <c r="J16" s="18">
        <v>0.45</v>
      </c>
      <c r="K16" s="18">
        <v>0.62</v>
      </c>
      <c r="L16" s="19">
        <v>0.6</v>
      </c>
      <c r="M16" s="19">
        <v>0.4</v>
      </c>
      <c r="N16" s="19">
        <v>0.25</v>
      </c>
      <c r="O16" s="19">
        <v>0</v>
      </c>
      <c r="P16" s="19">
        <v>0</v>
      </c>
      <c r="Q16" s="19">
        <v>0.16</v>
      </c>
      <c r="R16" s="43">
        <v>0.1</v>
      </c>
      <c r="S16" s="43">
        <v>0.5</v>
      </c>
      <c r="T16" s="43">
        <v>0.5</v>
      </c>
      <c r="U16" s="43">
        <v>0.5</v>
      </c>
      <c r="V16" s="75">
        <v>0.75</v>
      </c>
      <c r="W16" s="75">
        <v>0.65</v>
      </c>
      <c r="X16" s="75">
        <v>0.5</v>
      </c>
      <c r="Y16" s="75">
        <v>0.5</v>
      </c>
      <c r="Z16" s="75">
        <v>2</v>
      </c>
      <c r="AA16" s="202">
        <v>3.9</v>
      </c>
      <c r="AB16" s="202">
        <v>4</v>
      </c>
      <c r="AC16" s="202">
        <v>4</v>
      </c>
      <c r="AD16" s="202">
        <v>3</v>
      </c>
      <c r="AE16" s="202">
        <v>3</v>
      </c>
      <c r="AF16" s="188">
        <f t="shared" si="0"/>
        <v>0</v>
      </c>
    </row>
    <row r="17" spans="1:32" ht="12.75">
      <c r="A17" s="16" t="s">
        <v>26</v>
      </c>
      <c r="B17" s="72">
        <v>7</v>
      </c>
      <c r="C17" s="72">
        <v>9</v>
      </c>
      <c r="D17" s="60">
        <v>7</v>
      </c>
      <c r="E17" s="53">
        <v>6.461</v>
      </c>
      <c r="F17" s="63">
        <v>3.027</v>
      </c>
      <c r="G17" s="53">
        <v>4.987</v>
      </c>
      <c r="H17" s="17">
        <v>2.161</v>
      </c>
      <c r="I17" s="18">
        <v>2.26</v>
      </c>
      <c r="J17" s="18">
        <v>2.4</v>
      </c>
      <c r="K17" s="18">
        <v>8.04</v>
      </c>
      <c r="L17" s="19">
        <v>9</v>
      </c>
      <c r="M17" s="19">
        <v>7</v>
      </c>
      <c r="N17" s="19">
        <v>20</v>
      </c>
      <c r="O17" s="19">
        <v>16.9</v>
      </c>
      <c r="P17" s="19">
        <v>15.2</v>
      </c>
      <c r="Q17" s="19">
        <v>21.5</v>
      </c>
      <c r="R17" s="43">
        <v>20.5</v>
      </c>
      <c r="S17" s="43">
        <v>45</v>
      </c>
      <c r="T17" s="43">
        <v>45</v>
      </c>
      <c r="U17" s="43">
        <v>48</v>
      </c>
      <c r="V17" s="75">
        <v>55</v>
      </c>
      <c r="W17" s="75">
        <v>95</v>
      </c>
      <c r="X17" s="75">
        <v>135</v>
      </c>
      <c r="Y17" s="75">
        <v>175</v>
      </c>
      <c r="Z17" s="75">
        <v>215</v>
      </c>
      <c r="AA17" s="202">
        <v>201</v>
      </c>
      <c r="AB17" s="202">
        <v>305</v>
      </c>
      <c r="AC17" s="202">
        <v>174</v>
      </c>
      <c r="AD17" s="202">
        <v>240</v>
      </c>
      <c r="AE17" s="202">
        <v>345</v>
      </c>
      <c r="AF17" s="188">
        <f t="shared" si="0"/>
        <v>43.75</v>
      </c>
    </row>
    <row r="18" spans="1:32" ht="12.75">
      <c r="A18" s="16" t="s">
        <v>25</v>
      </c>
      <c r="B18" s="72">
        <v>0</v>
      </c>
      <c r="C18" s="72">
        <v>0</v>
      </c>
      <c r="D18" s="43">
        <v>0</v>
      </c>
      <c r="E18" s="1">
        <v>0</v>
      </c>
      <c r="F18" s="43">
        <v>0</v>
      </c>
      <c r="G18" s="1">
        <v>0</v>
      </c>
      <c r="H18" s="17"/>
      <c r="I18" s="18"/>
      <c r="J18" s="18">
        <v>0</v>
      </c>
      <c r="K18" s="18">
        <v>0</v>
      </c>
      <c r="L18" s="19">
        <v>0</v>
      </c>
      <c r="M18" s="19">
        <v>0.09</v>
      </c>
      <c r="N18" s="19">
        <v>0.1</v>
      </c>
      <c r="O18" s="19">
        <v>0.15</v>
      </c>
      <c r="P18" s="19">
        <v>0.05</v>
      </c>
      <c r="Q18" s="19">
        <v>0.09</v>
      </c>
      <c r="R18" s="43">
        <v>0.4</v>
      </c>
      <c r="S18" s="43">
        <v>0.5</v>
      </c>
      <c r="T18" s="43">
        <v>0.5</v>
      </c>
      <c r="U18" s="43">
        <v>0.5</v>
      </c>
      <c r="V18" s="75">
        <v>0.8</v>
      </c>
      <c r="W18" s="75">
        <v>0.8</v>
      </c>
      <c r="X18" s="75">
        <v>1</v>
      </c>
      <c r="Y18" s="75">
        <v>0.5</v>
      </c>
      <c r="Z18" s="75">
        <v>0.5</v>
      </c>
      <c r="AA18" s="202">
        <v>2</v>
      </c>
      <c r="AB18" s="202">
        <v>1.5</v>
      </c>
      <c r="AC18" s="202">
        <v>1.5</v>
      </c>
      <c r="AD18" s="202">
        <v>1.85</v>
      </c>
      <c r="AE18" s="202">
        <v>2.4</v>
      </c>
      <c r="AF18" s="188">
        <f t="shared" si="0"/>
        <v>29.72972972972972</v>
      </c>
    </row>
    <row r="19" spans="1:32" ht="12.75">
      <c r="A19" s="16" t="s">
        <v>7</v>
      </c>
      <c r="B19" s="72">
        <v>10</v>
      </c>
      <c r="C19" s="72">
        <v>13</v>
      </c>
      <c r="D19" s="61">
        <v>16</v>
      </c>
      <c r="E19" s="55">
        <v>17</v>
      </c>
      <c r="F19" s="61">
        <v>9.438</v>
      </c>
      <c r="G19" s="55">
        <v>15.904</v>
      </c>
      <c r="H19" s="17">
        <v>15.18</v>
      </c>
      <c r="I19" s="18">
        <v>15.88</v>
      </c>
      <c r="J19" s="18">
        <v>16.6</v>
      </c>
      <c r="K19" s="18">
        <v>28.32</v>
      </c>
      <c r="L19" s="19">
        <v>31</v>
      </c>
      <c r="M19" s="19">
        <v>20</v>
      </c>
      <c r="N19" s="19">
        <v>25.8</v>
      </c>
      <c r="O19" s="19">
        <v>18</v>
      </c>
      <c r="P19" s="19">
        <v>13.55</v>
      </c>
      <c r="Q19" s="19">
        <v>19</v>
      </c>
      <c r="R19" s="43">
        <v>17</v>
      </c>
      <c r="S19" s="43">
        <v>25</v>
      </c>
      <c r="T19" s="43">
        <v>20.5</v>
      </c>
      <c r="U19" s="43">
        <v>17.5</v>
      </c>
      <c r="V19" s="75">
        <v>27</v>
      </c>
      <c r="W19" s="75">
        <v>30</v>
      </c>
      <c r="X19" s="75">
        <v>34</v>
      </c>
      <c r="Y19" s="75">
        <v>34</v>
      </c>
      <c r="Z19" s="75">
        <v>32</v>
      </c>
      <c r="AA19" s="202">
        <v>35</v>
      </c>
      <c r="AB19" s="202">
        <v>42</v>
      </c>
      <c r="AC19" s="202">
        <v>28</v>
      </c>
      <c r="AD19" s="202">
        <v>30.5</v>
      </c>
      <c r="AE19" s="202">
        <v>40</v>
      </c>
      <c r="AF19" s="188">
        <f t="shared" si="0"/>
        <v>31.147540983606557</v>
      </c>
    </row>
    <row r="20" spans="1:32" ht="12.75">
      <c r="A20" s="16" t="s">
        <v>8</v>
      </c>
      <c r="B20" s="72">
        <v>11</v>
      </c>
      <c r="C20" s="72">
        <v>18</v>
      </c>
      <c r="D20" s="61">
        <v>38</v>
      </c>
      <c r="E20" s="55">
        <v>33.612</v>
      </c>
      <c r="F20" s="61">
        <v>17.52</v>
      </c>
      <c r="G20" s="55">
        <v>20.948</v>
      </c>
      <c r="H20" s="17">
        <v>38.8</v>
      </c>
      <c r="I20" s="18">
        <v>40.591</v>
      </c>
      <c r="J20" s="18">
        <v>42.5</v>
      </c>
      <c r="K20" s="18">
        <v>74.22</v>
      </c>
      <c r="L20" s="19">
        <v>72.9</v>
      </c>
      <c r="M20" s="19">
        <v>55</v>
      </c>
      <c r="N20" s="19">
        <v>72</v>
      </c>
      <c r="O20" s="19">
        <v>70</v>
      </c>
      <c r="P20" s="19">
        <v>60</v>
      </c>
      <c r="Q20" s="19">
        <v>73.5</v>
      </c>
      <c r="R20" s="43">
        <v>84</v>
      </c>
      <c r="S20" s="43">
        <v>140</v>
      </c>
      <c r="T20" s="43">
        <v>90</v>
      </c>
      <c r="U20" s="43">
        <v>82</v>
      </c>
      <c r="V20" s="75">
        <v>125</v>
      </c>
      <c r="W20" s="75">
        <v>145</v>
      </c>
      <c r="X20" s="75">
        <v>190</v>
      </c>
      <c r="Y20" s="75">
        <v>200</v>
      </c>
      <c r="Z20" s="75">
        <v>205</v>
      </c>
      <c r="AA20" s="202">
        <v>203</v>
      </c>
      <c r="AB20" s="202">
        <v>245</v>
      </c>
      <c r="AC20" s="202">
        <v>240</v>
      </c>
      <c r="AD20" s="202">
        <v>241</v>
      </c>
      <c r="AE20" s="202">
        <v>310</v>
      </c>
      <c r="AF20" s="188">
        <f t="shared" si="0"/>
        <v>28.63070539419087</v>
      </c>
    </row>
    <row r="21" spans="1:32" ht="12.75">
      <c r="A21" s="16" t="s">
        <v>17</v>
      </c>
      <c r="B21" s="72">
        <v>2</v>
      </c>
      <c r="C21" s="72">
        <v>5</v>
      </c>
      <c r="D21" s="61">
        <v>8</v>
      </c>
      <c r="E21" s="55">
        <v>7.125</v>
      </c>
      <c r="F21" s="61">
        <v>3.948</v>
      </c>
      <c r="G21" s="55">
        <v>3</v>
      </c>
      <c r="H21" s="17">
        <v>1.94</v>
      </c>
      <c r="I21" s="18">
        <v>2.03</v>
      </c>
      <c r="J21" s="18">
        <v>2.1</v>
      </c>
      <c r="K21" s="18">
        <v>3</v>
      </c>
      <c r="L21" s="19">
        <v>4</v>
      </c>
      <c r="M21" s="19">
        <v>3.6</v>
      </c>
      <c r="N21" s="19">
        <v>6.5</v>
      </c>
      <c r="O21" s="19">
        <v>9</v>
      </c>
      <c r="P21" s="19">
        <v>5.2</v>
      </c>
      <c r="Q21" s="19">
        <v>4.72</v>
      </c>
      <c r="R21" s="43">
        <v>10</v>
      </c>
      <c r="S21" s="43">
        <v>13</v>
      </c>
      <c r="T21" s="43">
        <v>12.5</v>
      </c>
      <c r="U21" s="43">
        <v>7.5</v>
      </c>
      <c r="V21" s="75">
        <v>16</v>
      </c>
      <c r="W21" s="75">
        <v>18</v>
      </c>
      <c r="X21" s="75">
        <v>23.5</v>
      </c>
      <c r="Y21" s="75">
        <v>22</v>
      </c>
      <c r="Z21" s="75">
        <v>20</v>
      </c>
      <c r="AA21" s="202">
        <v>22</v>
      </c>
      <c r="AB21" s="202">
        <v>24</v>
      </c>
      <c r="AC21" s="202">
        <v>16</v>
      </c>
      <c r="AD21" s="202">
        <v>8.5</v>
      </c>
      <c r="AE21" s="202">
        <v>20</v>
      </c>
      <c r="AF21" s="188">
        <f t="shared" si="0"/>
        <v>135.29411764705884</v>
      </c>
    </row>
    <row r="22" spans="1:32" ht="12.75">
      <c r="A22" s="16" t="s">
        <v>9</v>
      </c>
      <c r="B22" s="72">
        <v>5</v>
      </c>
      <c r="C22" s="72">
        <v>7</v>
      </c>
      <c r="D22" s="61">
        <v>10</v>
      </c>
      <c r="E22" s="55">
        <v>9.435</v>
      </c>
      <c r="F22" s="61">
        <v>5.228</v>
      </c>
      <c r="G22" s="55">
        <v>6.251</v>
      </c>
      <c r="H22" s="17">
        <v>2.49</v>
      </c>
      <c r="I22" s="18">
        <v>2.606</v>
      </c>
      <c r="J22" s="18">
        <v>2.75</v>
      </c>
      <c r="K22" s="18">
        <v>4.35</v>
      </c>
      <c r="L22" s="19">
        <v>5</v>
      </c>
      <c r="M22" s="19">
        <v>2.7</v>
      </c>
      <c r="N22" s="19">
        <v>3.5</v>
      </c>
      <c r="O22" s="19">
        <v>5.5</v>
      </c>
      <c r="P22" s="19">
        <v>4</v>
      </c>
      <c r="Q22" s="19">
        <v>5</v>
      </c>
      <c r="R22" s="43">
        <v>5</v>
      </c>
      <c r="S22" s="43">
        <v>6.5</v>
      </c>
      <c r="T22" s="43">
        <v>5</v>
      </c>
      <c r="U22" s="43">
        <v>3.4</v>
      </c>
      <c r="V22" s="75">
        <v>6.7</v>
      </c>
      <c r="W22" s="75">
        <v>12</v>
      </c>
      <c r="X22" s="75">
        <v>14</v>
      </c>
      <c r="Y22" s="75">
        <v>19</v>
      </c>
      <c r="Z22" s="75">
        <v>20</v>
      </c>
      <c r="AA22" s="202">
        <v>20</v>
      </c>
      <c r="AB22" s="202">
        <v>30</v>
      </c>
      <c r="AC22" s="202">
        <v>23</v>
      </c>
      <c r="AD22" s="202">
        <v>25.4</v>
      </c>
      <c r="AE22" s="202">
        <v>30</v>
      </c>
      <c r="AF22" s="188">
        <f t="shared" si="0"/>
        <v>18.110236220472448</v>
      </c>
    </row>
    <row r="23" spans="1:32" ht="12.75">
      <c r="A23" s="16" t="s">
        <v>27</v>
      </c>
      <c r="B23" s="72">
        <v>6</v>
      </c>
      <c r="C23" s="72">
        <v>3</v>
      </c>
      <c r="D23" s="61">
        <v>3</v>
      </c>
      <c r="E23" s="55">
        <v>3.075</v>
      </c>
      <c r="F23" s="61">
        <v>2.259</v>
      </c>
      <c r="G23" s="55">
        <v>3.422</v>
      </c>
      <c r="H23" s="17">
        <v>4.017</v>
      </c>
      <c r="I23" s="18">
        <v>4.202</v>
      </c>
      <c r="J23" s="18">
        <v>4.2</v>
      </c>
      <c r="K23" s="18">
        <v>6.45</v>
      </c>
      <c r="L23" s="19">
        <v>8</v>
      </c>
      <c r="M23" s="19">
        <v>5</v>
      </c>
      <c r="N23" s="19">
        <v>5.88</v>
      </c>
      <c r="O23" s="19">
        <v>4.5</v>
      </c>
      <c r="P23" s="19">
        <v>2.05</v>
      </c>
      <c r="Q23" s="19">
        <v>11</v>
      </c>
      <c r="R23" s="43">
        <v>12.86</v>
      </c>
      <c r="S23" s="43">
        <v>10</v>
      </c>
      <c r="T23" s="43">
        <v>9</v>
      </c>
      <c r="U23" s="43">
        <v>6</v>
      </c>
      <c r="V23" s="75">
        <v>6.5</v>
      </c>
      <c r="W23" s="75">
        <v>10</v>
      </c>
      <c r="X23" s="75">
        <v>20</v>
      </c>
      <c r="Y23" s="75">
        <v>21</v>
      </c>
      <c r="Z23" s="75">
        <v>22</v>
      </c>
      <c r="AA23" s="202">
        <v>16</v>
      </c>
      <c r="AB23" s="202">
        <v>35</v>
      </c>
      <c r="AC23" s="202">
        <v>15.5</v>
      </c>
      <c r="AD23" s="202">
        <v>23</v>
      </c>
      <c r="AE23" s="202">
        <v>36</v>
      </c>
      <c r="AF23" s="188">
        <f t="shared" si="0"/>
        <v>56.52173913043478</v>
      </c>
    </row>
    <row r="24" spans="1:32" ht="12.75">
      <c r="A24" s="12"/>
      <c r="B24" s="73"/>
      <c r="C24" s="73"/>
      <c r="D24" s="44"/>
      <c r="E24" s="48"/>
      <c r="F24" s="44"/>
      <c r="G24" s="48"/>
      <c r="H24" s="13"/>
      <c r="I24" s="14"/>
      <c r="J24" s="14"/>
      <c r="K24" s="14"/>
      <c r="L24" s="15"/>
      <c r="M24" s="15"/>
      <c r="N24" s="15"/>
      <c r="O24" s="15"/>
      <c r="P24" s="15"/>
      <c r="Q24" s="15"/>
      <c r="R24" s="43"/>
      <c r="S24" s="43"/>
      <c r="T24" s="43"/>
      <c r="U24" s="43"/>
      <c r="V24" s="43"/>
      <c r="W24" s="43"/>
      <c r="X24" s="43"/>
      <c r="Y24" s="43"/>
      <c r="Z24" s="43"/>
      <c r="AA24" s="202"/>
      <c r="AB24" s="202"/>
      <c r="AC24" s="202"/>
      <c r="AD24" s="202"/>
      <c r="AE24" s="202"/>
      <c r="AF24" s="188"/>
    </row>
    <row r="25" spans="1:252" ht="12.75">
      <c r="A25" s="20" t="s">
        <v>28</v>
      </c>
      <c r="B25" s="74"/>
      <c r="C25" s="74"/>
      <c r="D25" s="196">
        <f aca="true" t="shared" si="1" ref="D25:I25">SUM(D15:D24)</f>
        <v>87</v>
      </c>
      <c r="E25" s="197">
        <f t="shared" si="1"/>
        <v>82.97000000000001</v>
      </c>
      <c r="F25" s="196">
        <f t="shared" si="1"/>
        <v>46</v>
      </c>
      <c r="G25" s="198">
        <f t="shared" si="1"/>
        <v>54.99999999999999</v>
      </c>
      <c r="H25" s="199">
        <f t="shared" si="1"/>
        <v>65</v>
      </c>
      <c r="I25" s="198">
        <f t="shared" si="1"/>
        <v>68.00000000000001</v>
      </c>
      <c r="J25" s="198">
        <f aca="true" t="shared" si="2" ref="J25:S25">SUM(J15:J23)</f>
        <v>71</v>
      </c>
      <c r="K25" s="198">
        <f t="shared" si="2"/>
        <v>124.99999999999999</v>
      </c>
      <c r="L25" s="200">
        <f t="shared" si="2"/>
        <v>130.5</v>
      </c>
      <c r="M25" s="200">
        <f t="shared" si="2"/>
        <v>93.79</v>
      </c>
      <c r="N25" s="200">
        <f t="shared" si="2"/>
        <v>134.042</v>
      </c>
      <c r="O25" s="200">
        <f t="shared" si="2"/>
        <v>124.06</v>
      </c>
      <c r="P25" s="200">
        <f t="shared" si="2"/>
        <v>100.13</v>
      </c>
      <c r="Q25" s="200">
        <f t="shared" si="2"/>
        <v>135</v>
      </c>
      <c r="R25" s="200">
        <f t="shared" si="2"/>
        <v>150</v>
      </c>
      <c r="S25" s="200">
        <f t="shared" si="2"/>
        <v>240.57</v>
      </c>
      <c r="T25" s="201">
        <v>183</v>
      </c>
      <c r="U25" s="201">
        <f aca="true" t="shared" si="3" ref="U25:AC25">SUM(U15:U23)</f>
        <v>165.4</v>
      </c>
      <c r="V25" s="201">
        <f t="shared" si="3"/>
        <v>237.75</v>
      </c>
      <c r="W25" s="201">
        <f t="shared" si="3"/>
        <v>311.45</v>
      </c>
      <c r="X25" s="201">
        <f t="shared" si="3"/>
        <v>418</v>
      </c>
      <c r="Y25" s="201">
        <f t="shared" si="3"/>
        <v>472</v>
      </c>
      <c r="Z25" s="201">
        <f t="shared" si="3"/>
        <v>516.5</v>
      </c>
      <c r="AA25" s="203">
        <f t="shared" si="3"/>
        <v>502.9</v>
      </c>
      <c r="AB25" s="203">
        <f t="shared" si="3"/>
        <v>687.3</v>
      </c>
      <c r="AC25" s="203">
        <f t="shared" si="3"/>
        <v>502.8</v>
      </c>
      <c r="AD25" s="203">
        <f>SUM(AD15:AD23)</f>
        <v>573.9499999999999</v>
      </c>
      <c r="AE25" s="203">
        <f>SUM(AE15:AE23)</f>
        <v>787.2</v>
      </c>
      <c r="AF25" s="188">
        <f>(AE25-AD25)/AD25*100</f>
        <v>37.154804425472626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2.75">
      <c r="A26" s="22"/>
      <c r="B26" s="70"/>
      <c r="C26" s="70"/>
      <c r="D26" s="45"/>
      <c r="E26" s="50"/>
      <c r="F26" s="45"/>
      <c r="G26" s="50"/>
      <c r="H26" s="23"/>
      <c r="I26" s="24"/>
      <c r="J26" s="25"/>
      <c r="K26" s="25"/>
      <c r="L26" s="26"/>
      <c r="M26" s="26"/>
      <c r="N26" s="26"/>
      <c r="O26" s="26"/>
      <c r="P26" s="26"/>
      <c r="Q26" s="2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144" t="s">
        <v>102</v>
      </c>
      <c r="AC26" s="45"/>
      <c r="AD26" s="170"/>
      <c r="AE26" s="189" t="s">
        <v>113</v>
      </c>
      <c r="AF26" s="18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2.75">
      <c r="A27" s="27"/>
      <c r="B27" s="27"/>
      <c r="C27" s="27"/>
      <c r="D27" s="27"/>
      <c r="E27" s="27"/>
      <c r="F27" s="27"/>
      <c r="G27" s="2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2.75">
      <c r="A30" s="4" t="s">
        <v>32</v>
      </c>
      <c r="B30" s="4"/>
      <c r="C30" s="4"/>
      <c r="D30" s="4"/>
      <c r="E30" s="4"/>
      <c r="F30" s="4"/>
      <c r="G30" s="4"/>
      <c r="H30" s="54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1" ht="12.75">
      <c r="A31" s="4" t="s">
        <v>33</v>
      </c>
      <c r="B31" s="4"/>
      <c r="C31" s="4"/>
      <c r="D31" s="4"/>
      <c r="E31" s="4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Z32" s="2"/>
      <c r="AA32" s="2"/>
      <c r="AB32" s="2"/>
      <c r="AC32" s="2"/>
      <c r="AD32" s="2">
        <f>AD11</f>
        <v>0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s="171" customFormat="1" ht="12.75">
      <c r="A33" s="57" t="s">
        <v>5</v>
      </c>
      <c r="B33" s="182"/>
      <c r="C33" s="182"/>
      <c r="D33" s="173" t="s">
        <v>40</v>
      </c>
      <c r="E33" s="174" t="s">
        <v>39</v>
      </c>
      <c r="F33" s="173" t="s">
        <v>37</v>
      </c>
      <c r="G33" s="175" t="s">
        <v>38</v>
      </c>
      <c r="H33" s="176" t="s">
        <v>0</v>
      </c>
      <c r="I33" s="177" t="s">
        <v>1</v>
      </c>
      <c r="J33" s="177" t="s">
        <v>2</v>
      </c>
      <c r="K33" s="177" t="str">
        <f>K12</f>
        <v>1997/98</v>
      </c>
      <c r="L33" s="178" t="str">
        <f aca="true" t="shared" si="4" ref="L33:R33">L12</f>
        <v>1998/99</v>
      </c>
      <c r="M33" s="178" t="str">
        <f t="shared" si="4"/>
        <v>1999/2000</v>
      </c>
      <c r="N33" s="178" t="str">
        <f t="shared" si="4"/>
        <v>2000/2001</v>
      </c>
      <c r="O33" s="178" t="str">
        <f t="shared" si="4"/>
        <v>2001/2002</v>
      </c>
      <c r="P33" s="178" t="str">
        <f t="shared" si="4"/>
        <v>2002/2003</v>
      </c>
      <c r="Q33" s="178" t="str">
        <f t="shared" si="4"/>
        <v>2003/2004</v>
      </c>
      <c r="R33" s="178" t="str">
        <f t="shared" si="4"/>
        <v>2004/2005</v>
      </c>
      <c r="S33" s="178" t="str">
        <f aca="true" t="shared" si="5" ref="S33:X33">S12</f>
        <v>2005/2006</v>
      </c>
      <c r="T33" s="178" t="str">
        <f t="shared" si="5"/>
        <v>2006/2007</v>
      </c>
      <c r="U33" s="178" t="str">
        <f t="shared" si="5"/>
        <v>2007/2008</v>
      </c>
      <c r="V33" s="178" t="str">
        <f t="shared" si="5"/>
        <v>2008/2009</v>
      </c>
      <c r="W33" s="178" t="str">
        <f t="shared" si="5"/>
        <v>2009/2010</v>
      </c>
      <c r="X33" s="178" t="str">
        <f t="shared" si="5"/>
        <v>2010/2011</v>
      </c>
      <c r="Y33" s="178" t="str">
        <f>Y12</f>
        <v>2011/2012</v>
      </c>
      <c r="Z33" s="178" t="str">
        <f>Z12</f>
        <v>2012/2013</v>
      </c>
      <c r="AA33" s="183" t="str">
        <f>AA12</f>
        <v>2013/2014</v>
      </c>
      <c r="AB33" s="173" t="s">
        <v>93</v>
      </c>
      <c r="AC33" s="173" t="s">
        <v>99</v>
      </c>
      <c r="AD33" s="173" t="s">
        <v>100</v>
      </c>
      <c r="AE33" s="173" t="s">
        <v>111</v>
      </c>
      <c r="AF33" s="186" t="s">
        <v>112</v>
      </c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</row>
    <row r="34" spans="1:251" s="171" customFormat="1" ht="12.75">
      <c r="A34" s="58" t="s">
        <v>22</v>
      </c>
      <c r="B34" s="179"/>
      <c r="C34" s="179"/>
      <c r="D34" s="30" t="s">
        <v>10</v>
      </c>
      <c r="E34" s="180" t="s">
        <v>10</v>
      </c>
      <c r="F34" s="30" t="s">
        <v>10</v>
      </c>
      <c r="G34" s="181" t="s">
        <v>10</v>
      </c>
      <c r="H34" s="30" t="s">
        <v>10</v>
      </c>
      <c r="I34" s="31" t="s">
        <v>10</v>
      </c>
      <c r="J34" s="31" t="s">
        <v>10</v>
      </c>
      <c r="K34" s="31" t="s">
        <v>10</v>
      </c>
      <c r="L34" s="32" t="s">
        <v>10</v>
      </c>
      <c r="M34" s="32" t="s">
        <v>10</v>
      </c>
      <c r="N34" s="32" t="s">
        <v>10</v>
      </c>
      <c r="O34" s="32" t="s">
        <v>10</v>
      </c>
      <c r="P34" s="32" t="s">
        <v>10</v>
      </c>
      <c r="Q34" s="32" t="s">
        <v>10</v>
      </c>
      <c r="R34" s="65" t="s">
        <v>10</v>
      </c>
      <c r="S34" s="65" t="s">
        <v>10</v>
      </c>
      <c r="T34" s="65" t="s">
        <v>10</v>
      </c>
      <c r="U34" s="65" t="s">
        <v>10</v>
      </c>
      <c r="V34" s="65" t="s">
        <v>10</v>
      </c>
      <c r="W34" s="65" t="s">
        <v>10</v>
      </c>
      <c r="X34" s="65" t="s">
        <v>10</v>
      </c>
      <c r="Y34" s="65" t="s">
        <v>10</v>
      </c>
      <c r="Z34" s="65" t="s">
        <v>10</v>
      </c>
      <c r="AA34" s="185" t="s">
        <v>10</v>
      </c>
      <c r="AB34" s="30" t="s">
        <v>10</v>
      </c>
      <c r="AC34" s="30" t="s">
        <v>10</v>
      </c>
      <c r="AD34" s="30" t="s">
        <v>10</v>
      </c>
      <c r="AE34" s="30" t="s">
        <v>10</v>
      </c>
      <c r="AF34" s="187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  <c r="IO34" s="184"/>
      <c r="IP34" s="184"/>
      <c r="IQ34" s="184"/>
    </row>
    <row r="35" spans="1:251" ht="12.75">
      <c r="A35" s="12"/>
      <c r="B35" s="12"/>
      <c r="C35" s="12"/>
      <c r="D35" s="44"/>
      <c r="E35" s="48"/>
      <c r="F35" s="44"/>
      <c r="G35" s="48"/>
      <c r="H35" s="13"/>
      <c r="I35" s="14"/>
      <c r="J35" s="14"/>
      <c r="K35" s="14"/>
      <c r="L35" s="15"/>
      <c r="M35" s="15"/>
      <c r="N35" s="15"/>
      <c r="O35" s="15"/>
      <c r="P35" s="15"/>
      <c r="Q35" s="15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4"/>
      <c r="AC35" s="44"/>
      <c r="AD35" s="44"/>
      <c r="AE35" s="44"/>
      <c r="AF35" s="186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2.75">
      <c r="A36" s="16" t="s">
        <v>23</v>
      </c>
      <c r="B36" s="16"/>
      <c r="C36" s="16"/>
      <c r="D36" s="60">
        <v>1</v>
      </c>
      <c r="E36" s="56">
        <v>0.644</v>
      </c>
      <c r="F36" s="60">
        <v>0.5</v>
      </c>
      <c r="G36" s="56">
        <v>0</v>
      </c>
      <c r="H36" s="17"/>
      <c r="I36" s="18"/>
      <c r="J36" s="18">
        <v>0</v>
      </c>
      <c r="K36" s="18">
        <v>0</v>
      </c>
      <c r="L36" s="19">
        <v>0</v>
      </c>
      <c r="M36" s="19">
        <v>0</v>
      </c>
      <c r="N36" s="19">
        <v>0.12</v>
      </c>
      <c r="O36" s="19">
        <v>0.1</v>
      </c>
      <c r="P36" s="19">
        <v>0.12</v>
      </c>
      <c r="Q36" s="19">
        <v>0.09</v>
      </c>
      <c r="R36" s="44">
        <v>0.42</v>
      </c>
      <c r="S36" s="44">
        <v>0.07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1.6</v>
      </c>
      <c r="AC36" s="44">
        <v>1.2</v>
      </c>
      <c r="AD36" s="44">
        <v>1.05</v>
      </c>
      <c r="AE36" s="44">
        <v>1.2</v>
      </c>
      <c r="AF36" s="188">
        <f aca="true" t="shared" si="6" ref="AF36:AF44">(AE36-AD36)/AD36*100</f>
        <v>14.285714285714276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2.75">
      <c r="A37" s="16" t="s">
        <v>24</v>
      </c>
      <c r="B37" s="16"/>
      <c r="C37" s="16"/>
      <c r="D37" s="61">
        <v>9</v>
      </c>
      <c r="E37" s="55">
        <v>6</v>
      </c>
      <c r="F37" s="61">
        <v>9.136</v>
      </c>
      <c r="G37" s="55">
        <v>0.644</v>
      </c>
      <c r="H37" s="17">
        <v>0.52</v>
      </c>
      <c r="I37" s="18">
        <v>1.395</v>
      </c>
      <c r="J37" s="18">
        <v>1.7</v>
      </c>
      <c r="K37" s="18">
        <v>1.29</v>
      </c>
      <c r="L37" s="19">
        <v>1.45</v>
      </c>
      <c r="M37" s="19">
        <v>1.04</v>
      </c>
      <c r="N37" s="19">
        <v>0.675</v>
      </c>
      <c r="O37" s="19">
        <v>0</v>
      </c>
      <c r="P37" s="19">
        <v>0</v>
      </c>
      <c r="Q37" s="19">
        <v>0.375</v>
      </c>
      <c r="R37" s="44">
        <v>0.3</v>
      </c>
      <c r="S37" s="44">
        <v>1.5</v>
      </c>
      <c r="T37" s="44">
        <v>1.5</v>
      </c>
      <c r="U37" s="44">
        <v>1.75</v>
      </c>
      <c r="V37" s="44">
        <v>2.25</v>
      </c>
      <c r="W37" s="44">
        <v>1.95</v>
      </c>
      <c r="X37" s="44">
        <v>1.5</v>
      </c>
      <c r="Y37" s="44">
        <v>1.5</v>
      </c>
      <c r="Z37" s="44">
        <v>7</v>
      </c>
      <c r="AA37" s="44">
        <v>14.04</v>
      </c>
      <c r="AB37" s="44">
        <v>14</v>
      </c>
      <c r="AC37" s="44">
        <v>13.6</v>
      </c>
      <c r="AD37" s="44">
        <v>10.5</v>
      </c>
      <c r="AE37" s="44">
        <v>9.9</v>
      </c>
      <c r="AF37" s="188">
        <f t="shared" si="6"/>
        <v>-5.714285714285711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2.75">
      <c r="A38" s="16" t="s">
        <v>26</v>
      </c>
      <c r="B38" s="16"/>
      <c r="C38" s="16"/>
      <c r="D38" s="61">
        <v>9</v>
      </c>
      <c r="E38" s="55">
        <v>5.396</v>
      </c>
      <c r="F38" s="61">
        <v>3.576</v>
      </c>
      <c r="G38" s="55">
        <v>5.404</v>
      </c>
      <c r="H38" s="17">
        <v>2.346</v>
      </c>
      <c r="I38" s="18">
        <v>3.323</v>
      </c>
      <c r="J38" s="18">
        <v>4.1</v>
      </c>
      <c r="K38" s="18">
        <v>11.45</v>
      </c>
      <c r="L38" s="19">
        <v>11.4</v>
      </c>
      <c r="M38" s="19">
        <v>11.6</v>
      </c>
      <c r="N38" s="19">
        <v>27.3</v>
      </c>
      <c r="O38" s="19">
        <v>23.05</v>
      </c>
      <c r="P38" s="19">
        <v>17.5</v>
      </c>
      <c r="Q38" s="19">
        <v>29</v>
      </c>
      <c r="R38" s="44">
        <v>30</v>
      </c>
      <c r="S38" s="44">
        <v>77</v>
      </c>
      <c r="T38" s="44">
        <v>33.75</v>
      </c>
      <c r="U38" s="44">
        <v>64.5</v>
      </c>
      <c r="V38" s="44">
        <v>99</v>
      </c>
      <c r="W38" s="44">
        <v>151.95</v>
      </c>
      <c r="X38" s="44">
        <v>190</v>
      </c>
      <c r="Y38" s="44">
        <v>192.5</v>
      </c>
      <c r="Z38" s="44">
        <v>225.75</v>
      </c>
      <c r="AA38" s="44">
        <v>352</v>
      </c>
      <c r="AB38" s="44">
        <v>366</v>
      </c>
      <c r="AC38" s="44">
        <v>148</v>
      </c>
      <c r="AD38" s="44">
        <v>504</v>
      </c>
      <c r="AE38" s="44">
        <v>517.5</v>
      </c>
      <c r="AF38" s="188">
        <f t="shared" si="6"/>
        <v>2.6785714285714284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ht="12.75">
      <c r="A39" s="16" t="s">
        <v>25</v>
      </c>
      <c r="B39" s="16"/>
      <c r="C39" s="16"/>
      <c r="D39" s="61">
        <v>0</v>
      </c>
      <c r="E39" s="55">
        <v>0</v>
      </c>
      <c r="F39" s="61">
        <v>0</v>
      </c>
      <c r="G39" s="55">
        <v>0</v>
      </c>
      <c r="H39" s="17">
        <v>0</v>
      </c>
      <c r="I39" s="18">
        <v>0</v>
      </c>
      <c r="J39" s="18">
        <v>0</v>
      </c>
      <c r="K39" s="18">
        <v>0</v>
      </c>
      <c r="L39" s="19">
        <v>0</v>
      </c>
      <c r="M39" s="19">
        <v>0.135</v>
      </c>
      <c r="N39" s="19">
        <v>0.2</v>
      </c>
      <c r="O39" s="19">
        <v>0.35</v>
      </c>
      <c r="P39" s="19">
        <v>0.15</v>
      </c>
      <c r="Q39" s="19">
        <v>0.12</v>
      </c>
      <c r="R39" s="44">
        <v>0.8</v>
      </c>
      <c r="S39" s="44">
        <v>0.75</v>
      </c>
      <c r="T39" s="44">
        <v>1</v>
      </c>
      <c r="U39" s="44">
        <v>0.75</v>
      </c>
      <c r="V39" s="44">
        <v>1.6</v>
      </c>
      <c r="W39" s="44">
        <v>1.2</v>
      </c>
      <c r="X39" s="44">
        <v>1.5</v>
      </c>
      <c r="Y39" s="44">
        <v>0.75</v>
      </c>
      <c r="Z39" s="44">
        <v>0.75</v>
      </c>
      <c r="AA39" s="44">
        <v>3.6</v>
      </c>
      <c r="AB39" s="44">
        <v>2.1</v>
      </c>
      <c r="AC39" s="44">
        <v>2.1</v>
      </c>
      <c r="AD39" s="44">
        <v>2.775</v>
      </c>
      <c r="AE39" s="44">
        <v>2.4</v>
      </c>
      <c r="AF39" s="188">
        <f t="shared" si="6"/>
        <v>-13.513513513513514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251" ht="12.75">
      <c r="A40" s="16" t="s">
        <v>7</v>
      </c>
      <c r="B40" s="16"/>
      <c r="C40" s="16"/>
      <c r="D40" s="61">
        <v>27</v>
      </c>
      <c r="E40" s="55">
        <v>15.486</v>
      </c>
      <c r="F40" s="61">
        <v>11.763</v>
      </c>
      <c r="G40" s="55">
        <v>18.926</v>
      </c>
      <c r="H40" s="17">
        <v>17.804</v>
      </c>
      <c r="I40" s="18">
        <v>24.368</v>
      </c>
      <c r="J40" s="18">
        <v>30</v>
      </c>
      <c r="K40" s="18">
        <v>62.07</v>
      </c>
      <c r="L40" s="19">
        <v>63.2</v>
      </c>
      <c r="M40" s="19">
        <v>39.33</v>
      </c>
      <c r="N40" s="19">
        <v>58</v>
      </c>
      <c r="O40" s="19">
        <v>41.6</v>
      </c>
      <c r="P40" s="19">
        <v>22</v>
      </c>
      <c r="Q40" s="19">
        <v>36.1</v>
      </c>
      <c r="R40" s="44">
        <v>39.27</v>
      </c>
      <c r="S40" s="44">
        <v>62.5</v>
      </c>
      <c r="T40" s="44">
        <v>45.1</v>
      </c>
      <c r="U40" s="44">
        <v>44</v>
      </c>
      <c r="V40" s="44">
        <v>75.6</v>
      </c>
      <c r="W40" s="44">
        <v>73.5</v>
      </c>
      <c r="X40" s="44">
        <v>92</v>
      </c>
      <c r="Y40" s="44">
        <v>81.6</v>
      </c>
      <c r="Z40" s="44">
        <v>80</v>
      </c>
      <c r="AA40" s="44">
        <v>98</v>
      </c>
      <c r="AB40" s="44">
        <v>102.9</v>
      </c>
      <c r="AC40" s="44">
        <v>66</v>
      </c>
      <c r="AD40" s="44">
        <v>89.975</v>
      </c>
      <c r="AE40" s="44">
        <v>124</v>
      </c>
      <c r="AF40" s="188">
        <f t="shared" si="6"/>
        <v>37.8160600166713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ht="12.75">
      <c r="A41" s="16" t="s">
        <v>8</v>
      </c>
      <c r="B41" s="16"/>
      <c r="C41" s="16"/>
      <c r="D41" s="61">
        <v>50</v>
      </c>
      <c r="E41" s="55">
        <v>22.027</v>
      </c>
      <c r="F41" s="61">
        <v>27.371</v>
      </c>
      <c r="G41" s="55">
        <v>23.177</v>
      </c>
      <c r="H41" s="17">
        <v>30.427</v>
      </c>
      <c r="I41" s="18">
        <v>35.693</v>
      </c>
      <c r="J41" s="18">
        <v>45</v>
      </c>
      <c r="K41" s="18">
        <v>109.48</v>
      </c>
      <c r="L41" s="19">
        <v>85.4</v>
      </c>
      <c r="M41" s="19">
        <v>74</v>
      </c>
      <c r="N41" s="19">
        <v>99.98</v>
      </c>
      <c r="O41" s="19">
        <v>112</v>
      </c>
      <c r="P41" s="19">
        <v>72.2</v>
      </c>
      <c r="Q41" s="19">
        <v>110.115</v>
      </c>
      <c r="R41" s="44">
        <v>136.65</v>
      </c>
      <c r="S41" s="44">
        <v>210</v>
      </c>
      <c r="T41" s="44">
        <v>76.5</v>
      </c>
      <c r="U41" s="44">
        <v>128</v>
      </c>
      <c r="V41" s="44">
        <v>262.5</v>
      </c>
      <c r="W41" s="44">
        <v>239.6</v>
      </c>
      <c r="X41" s="44">
        <v>294.5</v>
      </c>
      <c r="Y41" s="44">
        <v>263.05</v>
      </c>
      <c r="Z41" s="44">
        <v>369</v>
      </c>
      <c r="AA41" s="44">
        <v>335</v>
      </c>
      <c r="AB41" s="44">
        <v>389.9</v>
      </c>
      <c r="AC41" s="44">
        <v>408</v>
      </c>
      <c r="AD41" s="44">
        <v>554.3</v>
      </c>
      <c r="AE41" s="44">
        <v>604.5</v>
      </c>
      <c r="AF41" s="188">
        <f t="shared" si="6"/>
        <v>9.056467616814007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ht="12.75">
      <c r="A42" s="16" t="s">
        <v>17</v>
      </c>
      <c r="B42" s="16"/>
      <c r="C42" s="16"/>
      <c r="D42" s="61">
        <v>10</v>
      </c>
      <c r="E42" s="55">
        <v>4.709</v>
      </c>
      <c r="F42" s="61">
        <v>5.612</v>
      </c>
      <c r="G42" s="55">
        <v>3.161</v>
      </c>
      <c r="H42" s="17">
        <v>1.482</v>
      </c>
      <c r="I42" s="18">
        <v>5.053</v>
      </c>
      <c r="J42" s="18">
        <v>5.1</v>
      </c>
      <c r="K42" s="18">
        <v>8.35</v>
      </c>
      <c r="L42" s="19">
        <v>11.4</v>
      </c>
      <c r="M42" s="19">
        <v>11.2</v>
      </c>
      <c r="N42" s="19">
        <v>22.4</v>
      </c>
      <c r="O42" s="19">
        <v>26</v>
      </c>
      <c r="P42" s="19">
        <v>13.7</v>
      </c>
      <c r="Q42" s="19">
        <v>10.4</v>
      </c>
      <c r="R42" s="44">
        <v>27.36</v>
      </c>
      <c r="S42" s="44">
        <v>34.45</v>
      </c>
      <c r="T42" s="44">
        <v>25</v>
      </c>
      <c r="U42" s="44">
        <v>22.5</v>
      </c>
      <c r="V42" s="44">
        <v>44</v>
      </c>
      <c r="W42" s="44">
        <v>50.4</v>
      </c>
      <c r="X42" s="44">
        <v>58.8</v>
      </c>
      <c r="Y42" s="44">
        <v>50.6</v>
      </c>
      <c r="Z42" s="44">
        <v>55</v>
      </c>
      <c r="AA42" s="44">
        <v>66</v>
      </c>
      <c r="AB42" s="44">
        <v>72</v>
      </c>
      <c r="AC42" s="44">
        <v>38.4</v>
      </c>
      <c r="AD42" s="44">
        <v>29.75</v>
      </c>
      <c r="AE42" s="44">
        <v>55</v>
      </c>
      <c r="AF42" s="188">
        <f t="shared" si="6"/>
        <v>84.87394957983193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ht="12.75">
      <c r="A43" s="16" t="s">
        <v>9</v>
      </c>
      <c r="B43" s="16"/>
      <c r="C43" s="16"/>
      <c r="D43" s="61">
        <v>17</v>
      </c>
      <c r="E43" s="55">
        <v>5.591</v>
      </c>
      <c r="F43" s="61">
        <v>8.202</v>
      </c>
      <c r="G43" s="55">
        <v>7.544</v>
      </c>
      <c r="H43" s="17">
        <v>1.641</v>
      </c>
      <c r="I43" s="18">
        <v>2.535</v>
      </c>
      <c r="J43" s="18">
        <v>3.1</v>
      </c>
      <c r="K43" s="18">
        <v>8.45</v>
      </c>
      <c r="L43" s="19">
        <v>6.8</v>
      </c>
      <c r="M43" s="19">
        <v>4.2</v>
      </c>
      <c r="N43" s="19">
        <v>4.9</v>
      </c>
      <c r="O43" s="19">
        <v>10</v>
      </c>
      <c r="P43" s="19">
        <v>5.85</v>
      </c>
      <c r="Q43" s="19">
        <v>7.8</v>
      </c>
      <c r="R43" s="44">
        <v>9.2</v>
      </c>
      <c r="S43" s="44">
        <v>10.73</v>
      </c>
      <c r="T43" s="44">
        <v>4.15</v>
      </c>
      <c r="U43" s="44">
        <v>5.5</v>
      </c>
      <c r="V43" s="44">
        <v>12.525</v>
      </c>
      <c r="W43" s="44">
        <v>20.4</v>
      </c>
      <c r="X43" s="44">
        <v>21.7</v>
      </c>
      <c r="Y43" s="44">
        <v>28.5</v>
      </c>
      <c r="Z43" s="44">
        <v>32</v>
      </c>
      <c r="AA43" s="44">
        <v>47.36</v>
      </c>
      <c r="AB43" s="44">
        <v>69</v>
      </c>
      <c r="AC43" s="44">
        <v>50.6</v>
      </c>
      <c r="AD43" s="44">
        <v>71.12</v>
      </c>
      <c r="AE43" s="44">
        <v>60</v>
      </c>
      <c r="AF43" s="188">
        <f t="shared" si="6"/>
        <v>-15.635545556805406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ht="12.75">
      <c r="A44" s="16" t="s">
        <v>27</v>
      </c>
      <c r="B44" s="16"/>
      <c r="C44" s="16"/>
      <c r="D44" s="61">
        <v>3</v>
      </c>
      <c r="E44" s="55">
        <v>3.047</v>
      </c>
      <c r="F44" s="61">
        <v>2.44</v>
      </c>
      <c r="G44" s="55">
        <v>4.244</v>
      </c>
      <c r="H44" s="17">
        <v>3.98</v>
      </c>
      <c r="I44" s="18">
        <v>7.633</v>
      </c>
      <c r="J44" s="18">
        <v>9</v>
      </c>
      <c r="K44" s="18">
        <v>13.91</v>
      </c>
      <c r="L44" s="19">
        <v>19.35</v>
      </c>
      <c r="M44" s="19">
        <v>12.42</v>
      </c>
      <c r="N44" s="19">
        <v>12.635</v>
      </c>
      <c r="O44" s="19">
        <v>9.9</v>
      </c>
      <c r="P44" s="19">
        <v>5</v>
      </c>
      <c r="Q44" s="19">
        <v>26</v>
      </c>
      <c r="R44" s="44">
        <v>28.5</v>
      </c>
      <c r="S44" s="44">
        <v>27</v>
      </c>
      <c r="T44" s="44">
        <v>18</v>
      </c>
      <c r="U44" s="44">
        <v>15</v>
      </c>
      <c r="V44" s="44">
        <v>18.525</v>
      </c>
      <c r="W44" s="44">
        <v>27</v>
      </c>
      <c r="X44" s="44">
        <v>50</v>
      </c>
      <c r="Y44" s="44">
        <v>31.5</v>
      </c>
      <c r="Z44" s="44">
        <v>17.6</v>
      </c>
      <c r="AA44" s="44">
        <v>32</v>
      </c>
      <c r="AB44" s="44">
        <v>52.5</v>
      </c>
      <c r="AC44" s="44">
        <v>14.1</v>
      </c>
      <c r="AD44" s="44">
        <v>52.9</v>
      </c>
      <c r="AE44" s="44">
        <v>55.8</v>
      </c>
      <c r="AF44" s="188">
        <f t="shared" si="6"/>
        <v>5.482041587901699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ht="12.75">
      <c r="A45" s="12"/>
      <c r="B45" s="12"/>
      <c r="C45" s="12"/>
      <c r="D45" s="44"/>
      <c r="E45" s="48"/>
      <c r="F45" s="44"/>
      <c r="G45" s="48"/>
      <c r="H45" s="13"/>
      <c r="I45" s="14"/>
      <c r="J45" s="14"/>
      <c r="K45" s="14"/>
      <c r="L45" s="15"/>
      <c r="M45" s="15"/>
      <c r="N45" s="15"/>
      <c r="O45" s="15"/>
      <c r="P45" s="15"/>
      <c r="Q45" s="15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18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ht="12.75">
      <c r="A46" s="20" t="s">
        <v>28</v>
      </c>
      <c r="B46" s="20"/>
      <c r="C46" s="20"/>
      <c r="D46" s="196">
        <f>SUM(D36:D44)</f>
        <v>126</v>
      </c>
      <c r="E46" s="197">
        <f>SUM(E36:E44)</f>
        <v>62.9</v>
      </c>
      <c r="F46" s="196">
        <f>SUM(F36:F44)</f>
        <v>68.60000000000001</v>
      </c>
      <c r="G46" s="198">
        <f>SUM(G36:G44)</f>
        <v>63.099999999999994</v>
      </c>
      <c r="H46" s="199">
        <v>58.2</v>
      </c>
      <c r="I46" s="198">
        <v>80</v>
      </c>
      <c r="J46" s="198">
        <f aca="true" t="shared" si="7" ref="J46:R46">SUM(J36:J44)</f>
        <v>97.99999999999999</v>
      </c>
      <c r="K46" s="198">
        <f t="shared" si="7"/>
        <v>215</v>
      </c>
      <c r="L46" s="200">
        <f t="shared" si="7"/>
        <v>199</v>
      </c>
      <c r="M46" s="200">
        <f t="shared" si="7"/>
        <v>153.92499999999995</v>
      </c>
      <c r="N46" s="200">
        <f t="shared" si="7"/>
        <v>226.21</v>
      </c>
      <c r="O46" s="200">
        <f t="shared" si="7"/>
        <v>223.00000000000003</v>
      </c>
      <c r="P46" s="200">
        <f t="shared" si="7"/>
        <v>136.52</v>
      </c>
      <c r="Q46" s="200">
        <f t="shared" si="7"/>
        <v>220.00000000000003</v>
      </c>
      <c r="R46" s="200">
        <f t="shared" si="7"/>
        <v>272.5</v>
      </c>
      <c r="S46" s="200">
        <f aca="true" t="shared" si="8" ref="S46:Y46">SUM(S36:S44)</f>
        <v>424</v>
      </c>
      <c r="T46" s="201">
        <f t="shared" si="8"/>
        <v>205</v>
      </c>
      <c r="U46" s="201">
        <f t="shared" si="8"/>
        <v>282</v>
      </c>
      <c r="V46" s="201">
        <f t="shared" si="8"/>
        <v>516</v>
      </c>
      <c r="W46" s="201">
        <f t="shared" si="8"/>
        <v>565.9999999999999</v>
      </c>
      <c r="X46" s="201">
        <f t="shared" si="8"/>
        <v>710</v>
      </c>
      <c r="Y46" s="201">
        <f t="shared" si="8"/>
        <v>650.0000000000001</v>
      </c>
      <c r="Z46" s="201">
        <f aca="true" t="shared" si="9" ref="Z46:AE46">SUM(Z36:Z44)</f>
        <v>787.1</v>
      </c>
      <c r="AA46" s="201">
        <f t="shared" si="9"/>
        <v>948.0000000000001</v>
      </c>
      <c r="AB46" s="201">
        <f t="shared" si="9"/>
        <v>1070</v>
      </c>
      <c r="AC46" s="201">
        <f t="shared" si="9"/>
        <v>742</v>
      </c>
      <c r="AD46" s="201">
        <f t="shared" si="9"/>
        <v>1316.37</v>
      </c>
      <c r="AE46" s="201">
        <f t="shared" si="9"/>
        <v>1430.3</v>
      </c>
      <c r="AF46" s="188">
        <f>(AE46-AD46)/AD46*100</f>
        <v>8.654861475117185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ht="12.75">
      <c r="A47" s="22"/>
      <c r="B47" s="22"/>
      <c r="C47" s="22"/>
      <c r="D47" s="45"/>
      <c r="E47" s="50"/>
      <c r="F47" s="45"/>
      <c r="G47" s="50"/>
      <c r="H47" s="24"/>
      <c r="I47" s="24"/>
      <c r="J47" s="25"/>
      <c r="K47" s="25"/>
      <c r="L47" s="26"/>
      <c r="M47" s="26"/>
      <c r="N47" s="26"/>
      <c r="O47" s="26"/>
      <c r="P47" s="26"/>
      <c r="Q47" s="26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170"/>
      <c r="AC47" s="45"/>
      <c r="AD47" s="144" t="s">
        <v>102</v>
      </c>
      <c r="AE47" s="144" t="s">
        <v>101</v>
      </c>
      <c r="AF47" s="18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2" ht="12.75">
      <c r="A48" s="27"/>
      <c r="B48" s="27"/>
      <c r="C48" s="27"/>
      <c r="D48" s="27"/>
      <c r="E48" s="27"/>
      <c r="F48" s="27"/>
      <c r="G48" s="2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ht="12.75">
      <c r="A49" s="27"/>
      <c r="B49" s="27"/>
      <c r="C49" s="27"/>
      <c r="D49" s="27"/>
      <c r="E49" s="27"/>
      <c r="F49" s="27"/>
      <c r="G49" s="2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ht="12.75">
      <c r="A50" s="4" t="s">
        <v>34</v>
      </c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ht="12.75">
      <c r="A51" s="4" t="s">
        <v>34</v>
      </c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 t="s">
        <v>21</v>
      </c>
      <c r="U52" s="2"/>
      <c r="V52" s="2"/>
      <c r="W52" s="2"/>
      <c r="X52" s="2"/>
      <c r="Z52" s="2"/>
      <c r="AA52" s="2"/>
      <c r="AB52" s="2">
        <f>AB32</f>
        <v>0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ht="12.75">
      <c r="A53" s="52" t="s">
        <v>5</v>
      </c>
      <c r="B53" s="69"/>
      <c r="C53" s="69"/>
      <c r="D53" s="51" t="s">
        <v>40</v>
      </c>
      <c r="E53" s="51" t="s">
        <v>39</v>
      </c>
      <c r="F53" s="51" t="s">
        <v>37</v>
      </c>
      <c r="G53" s="51" t="s">
        <v>38</v>
      </c>
      <c r="H53" s="5" t="s">
        <v>0</v>
      </c>
      <c r="I53" s="6" t="s">
        <v>1</v>
      </c>
      <c r="J53" s="6" t="s">
        <v>2</v>
      </c>
      <c r="K53" s="28" t="str">
        <f>K12</f>
        <v>1997/98</v>
      </c>
      <c r="L53" s="29" t="str">
        <f aca="true" t="shared" si="10" ref="L53:R53">L12</f>
        <v>1998/99</v>
      </c>
      <c r="M53" s="29" t="str">
        <f t="shared" si="10"/>
        <v>1999/2000</v>
      </c>
      <c r="N53" s="29" t="str">
        <f t="shared" si="10"/>
        <v>2000/2001</v>
      </c>
      <c r="O53" s="29" t="str">
        <f t="shared" si="10"/>
        <v>2001/2002</v>
      </c>
      <c r="P53" s="29" t="str">
        <f t="shared" si="10"/>
        <v>2002/2003</v>
      </c>
      <c r="Q53" s="29" t="str">
        <f t="shared" si="10"/>
        <v>2003/2004</v>
      </c>
      <c r="R53" s="29" t="str">
        <f t="shared" si="10"/>
        <v>2004/2005</v>
      </c>
      <c r="S53" s="29" t="str">
        <f aca="true" t="shared" si="11" ref="S53:X53">S12</f>
        <v>2005/2006</v>
      </c>
      <c r="T53" s="29" t="str">
        <f t="shared" si="11"/>
        <v>2006/2007</v>
      </c>
      <c r="U53" s="29" t="str">
        <f t="shared" si="11"/>
        <v>2007/2008</v>
      </c>
      <c r="V53" s="29" t="str">
        <f t="shared" si="11"/>
        <v>2008/2009</v>
      </c>
      <c r="W53" s="29" t="str">
        <f t="shared" si="11"/>
        <v>2009/2010</v>
      </c>
      <c r="X53" s="29" t="str">
        <f t="shared" si="11"/>
        <v>2010/2011</v>
      </c>
      <c r="Y53" s="29" t="str">
        <f>Y12</f>
        <v>2011/2012</v>
      </c>
      <c r="Z53" s="29" t="str">
        <f>Z12</f>
        <v>2012/2013</v>
      </c>
      <c r="AA53" s="29" t="str">
        <f>AA12</f>
        <v>2013/2014</v>
      </c>
      <c r="AB53" s="29" t="str">
        <f>AB12</f>
        <v>2014/2015</v>
      </c>
      <c r="AC53" s="51" t="s">
        <v>99</v>
      </c>
      <c r="AD53" s="51" t="s">
        <v>100</v>
      </c>
      <c r="AE53" s="173" t="s">
        <v>111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ht="12.75">
      <c r="A54" s="40" t="s">
        <v>22</v>
      </c>
      <c r="B54" s="40"/>
      <c r="C54" s="40"/>
      <c r="D54" s="30" t="s">
        <v>11</v>
      </c>
      <c r="E54" s="30" t="s">
        <v>11</v>
      </c>
      <c r="F54" s="30" t="s">
        <v>11</v>
      </c>
      <c r="G54" s="30" t="s">
        <v>11</v>
      </c>
      <c r="H54" s="30" t="s">
        <v>11</v>
      </c>
      <c r="I54" s="31" t="s">
        <v>11</v>
      </c>
      <c r="J54" s="31" t="s">
        <v>11</v>
      </c>
      <c r="K54" s="31" t="s">
        <v>11</v>
      </c>
      <c r="L54" s="32" t="s">
        <v>11</v>
      </c>
      <c r="M54" s="32" t="s">
        <v>11</v>
      </c>
      <c r="N54" s="32" t="s">
        <v>11</v>
      </c>
      <c r="O54" s="32" t="s">
        <v>11</v>
      </c>
      <c r="P54" s="32" t="s">
        <v>11</v>
      </c>
      <c r="Q54" s="32" t="s">
        <v>11</v>
      </c>
      <c r="R54" s="32" t="s">
        <v>11</v>
      </c>
      <c r="S54" s="32" t="s">
        <v>11</v>
      </c>
      <c r="T54" s="65" t="s">
        <v>11</v>
      </c>
      <c r="U54" s="65" t="s">
        <v>11</v>
      </c>
      <c r="V54" s="65" t="s">
        <v>11</v>
      </c>
      <c r="W54" s="65" t="s">
        <v>11</v>
      </c>
      <c r="X54" s="65" t="s">
        <v>11</v>
      </c>
      <c r="Y54" s="65" t="s">
        <v>11</v>
      </c>
      <c r="Z54" s="65" t="s">
        <v>11</v>
      </c>
      <c r="AA54" s="65" t="s">
        <v>11</v>
      </c>
      <c r="AB54" s="65" t="s">
        <v>11</v>
      </c>
      <c r="AC54" s="65" t="s">
        <v>11</v>
      </c>
      <c r="AD54" s="65" t="s">
        <v>11</v>
      </c>
      <c r="AE54" s="65" t="s">
        <v>11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ht="12.75">
      <c r="A55" s="12"/>
      <c r="B55" s="12"/>
      <c r="C55" s="12"/>
      <c r="D55" s="46"/>
      <c r="E55" s="46"/>
      <c r="F55" s="46"/>
      <c r="G55" s="48"/>
      <c r="H55" s="13"/>
      <c r="I55" s="14"/>
      <c r="J55" s="14"/>
      <c r="K55" s="14"/>
      <c r="L55" s="15"/>
      <c r="M55" s="15"/>
      <c r="N55" s="15"/>
      <c r="O55" s="15"/>
      <c r="P55" s="15"/>
      <c r="Q55" s="15"/>
      <c r="R55" s="15"/>
      <c r="S55" s="15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252" ht="12.75">
      <c r="A56" s="16" t="s">
        <v>23</v>
      </c>
      <c r="B56" s="16"/>
      <c r="C56" s="16"/>
      <c r="D56" s="68"/>
      <c r="E56" s="68"/>
      <c r="F56" s="68"/>
      <c r="G56" s="49"/>
      <c r="H56" s="33"/>
      <c r="I56" s="33" t="s">
        <v>12</v>
      </c>
      <c r="J56" s="33" t="s">
        <v>12</v>
      </c>
      <c r="K56" s="33" t="s">
        <v>12</v>
      </c>
      <c r="L56" s="34" t="s">
        <v>12</v>
      </c>
      <c r="M56" s="34" t="s">
        <v>12</v>
      </c>
      <c r="N56" s="34" t="s">
        <v>12</v>
      </c>
      <c r="O56" s="34" t="s">
        <v>12</v>
      </c>
      <c r="P56" s="35">
        <f>+P36/P15</f>
        <v>1.5</v>
      </c>
      <c r="Q56" s="35">
        <f>+Q36/Q15</f>
        <v>3</v>
      </c>
      <c r="R56" s="35">
        <f>+R36/R15</f>
        <v>2.9999999999999996</v>
      </c>
      <c r="S56" s="35">
        <f>+S36/S15</f>
        <v>1</v>
      </c>
      <c r="T56" s="67" t="s">
        <v>12</v>
      </c>
      <c r="U56" s="67" t="s">
        <v>12</v>
      </c>
      <c r="V56" s="67" t="s">
        <v>12</v>
      </c>
      <c r="W56" s="67" t="s">
        <v>12</v>
      </c>
      <c r="X56" s="67" t="s">
        <v>12</v>
      </c>
      <c r="Y56" s="67" t="s">
        <v>12</v>
      </c>
      <c r="Z56" s="67" t="s">
        <v>12</v>
      </c>
      <c r="AA56" s="67" t="s">
        <v>12</v>
      </c>
      <c r="AB56" s="44">
        <f>AB36/AB15</f>
        <v>2</v>
      </c>
      <c r="AC56" s="44">
        <f>AC36/AC15</f>
        <v>1.4999999999999998</v>
      </c>
      <c r="AD56" s="44">
        <f>AD36/AD15</f>
        <v>1.5000000000000002</v>
      </c>
      <c r="AE56" s="44">
        <f>AE36/AE15</f>
        <v>1.4999999999999998</v>
      </c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</row>
    <row r="57" spans="1:252" ht="12.75">
      <c r="A57" s="16" t="s">
        <v>24</v>
      </c>
      <c r="B57" s="16"/>
      <c r="C57" s="16"/>
      <c r="D57" s="68"/>
      <c r="E57" s="68"/>
      <c r="F57" s="68"/>
      <c r="G57" s="49"/>
      <c r="H57" s="33">
        <f>H37/H16</f>
        <v>1.2621359223300972</v>
      </c>
      <c r="I57" s="33">
        <f>I37/I16</f>
        <v>3.2366589327146174</v>
      </c>
      <c r="J57" s="17">
        <f aca="true" t="shared" si="12" ref="J57:N58">+J37/J16</f>
        <v>3.7777777777777777</v>
      </c>
      <c r="K57" s="17">
        <f t="shared" si="12"/>
        <v>2.0806451612903225</v>
      </c>
      <c r="L57" s="35">
        <f t="shared" si="12"/>
        <v>2.4166666666666665</v>
      </c>
      <c r="M57" s="35">
        <f t="shared" si="12"/>
        <v>2.6</v>
      </c>
      <c r="N57" s="35">
        <f t="shared" si="12"/>
        <v>2.7</v>
      </c>
      <c r="O57" s="34" t="s">
        <v>12</v>
      </c>
      <c r="P57" s="34" t="s">
        <v>12</v>
      </c>
      <c r="Q57" s="35">
        <f aca="true" t="shared" si="13" ref="Q57:S64">+Q37/Q16</f>
        <v>2.34375</v>
      </c>
      <c r="R57" s="35">
        <f t="shared" si="13"/>
        <v>2.9999999999999996</v>
      </c>
      <c r="S57" s="35">
        <f t="shared" si="13"/>
        <v>3</v>
      </c>
      <c r="T57" s="44">
        <f aca="true" t="shared" si="14" ref="T57:U64">T37/T16</f>
        <v>3</v>
      </c>
      <c r="U57" s="44">
        <f t="shared" si="14"/>
        <v>3.5</v>
      </c>
      <c r="V57" s="44">
        <f aca="true" t="shared" si="15" ref="V57:W64">V37/V16</f>
        <v>3</v>
      </c>
      <c r="W57" s="44">
        <f t="shared" si="15"/>
        <v>3</v>
      </c>
      <c r="X57" s="44">
        <f aca="true" t="shared" si="16" ref="X57:Y64">X37/X16</f>
        <v>3</v>
      </c>
      <c r="Y57" s="44">
        <f t="shared" si="16"/>
        <v>3</v>
      </c>
      <c r="Z57" s="44">
        <f aca="true" t="shared" si="17" ref="Z57:AA64">Z37/Z16</f>
        <v>3.5</v>
      </c>
      <c r="AA57" s="44">
        <f t="shared" si="17"/>
        <v>3.5999999999999996</v>
      </c>
      <c r="AB57" s="44">
        <f aca="true" t="shared" si="18" ref="AB57:AC64">AB37/AB16</f>
        <v>3.5</v>
      </c>
      <c r="AC57" s="44">
        <f t="shared" si="18"/>
        <v>3.4</v>
      </c>
      <c r="AD57" s="44">
        <f aca="true" t="shared" si="19" ref="AD57:AD64">AD37/AD16</f>
        <v>3.5</v>
      </c>
      <c r="AE57" s="44">
        <f aca="true" t="shared" si="20" ref="AE57:AE64">AE37/AE16</f>
        <v>3.3000000000000003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</row>
    <row r="58" spans="1:252" ht="12.75">
      <c r="A58" s="16" t="s">
        <v>26</v>
      </c>
      <c r="B58" s="16"/>
      <c r="C58" s="16"/>
      <c r="D58" s="68"/>
      <c r="E58" s="68"/>
      <c r="F58" s="68"/>
      <c r="G58" s="49"/>
      <c r="H58" s="33">
        <f>H38/H17</f>
        <v>1.085608514576585</v>
      </c>
      <c r="I58" s="33">
        <f>I38/I17</f>
        <v>1.470353982300885</v>
      </c>
      <c r="J58" s="17">
        <f t="shared" si="12"/>
        <v>1.7083333333333333</v>
      </c>
      <c r="K58" s="17">
        <f t="shared" si="12"/>
        <v>1.4241293532338308</v>
      </c>
      <c r="L58" s="35">
        <f t="shared" si="12"/>
        <v>1.2666666666666666</v>
      </c>
      <c r="M58" s="35">
        <f t="shared" si="12"/>
        <v>1.657142857142857</v>
      </c>
      <c r="N58" s="35">
        <f t="shared" si="12"/>
        <v>1.365</v>
      </c>
      <c r="O58" s="35">
        <f aca="true" t="shared" si="21" ref="O58:P64">+O38/O17</f>
        <v>1.3639053254437872</v>
      </c>
      <c r="P58" s="35">
        <f t="shared" si="21"/>
        <v>1.1513157894736843</v>
      </c>
      <c r="Q58" s="35">
        <f t="shared" si="13"/>
        <v>1.3488372093023255</v>
      </c>
      <c r="R58" s="35">
        <f t="shared" si="13"/>
        <v>1.4634146341463414</v>
      </c>
      <c r="S58" s="35">
        <f t="shared" si="13"/>
        <v>1.711111111111111</v>
      </c>
      <c r="T58" s="44">
        <f t="shared" si="14"/>
        <v>0.75</v>
      </c>
      <c r="U58" s="44">
        <f t="shared" si="14"/>
        <v>1.34375</v>
      </c>
      <c r="V58" s="44">
        <f t="shared" si="15"/>
        <v>1.8</v>
      </c>
      <c r="W58" s="44">
        <f t="shared" si="15"/>
        <v>1.5994736842105262</v>
      </c>
      <c r="X58" s="44">
        <f t="shared" si="16"/>
        <v>1.4074074074074074</v>
      </c>
      <c r="Y58" s="44">
        <f t="shared" si="16"/>
        <v>1.1</v>
      </c>
      <c r="Z58" s="44">
        <f t="shared" si="17"/>
        <v>1.05</v>
      </c>
      <c r="AA58" s="44">
        <f t="shared" si="17"/>
        <v>1.7512437810945274</v>
      </c>
      <c r="AB58" s="44">
        <f t="shared" si="18"/>
        <v>1.2</v>
      </c>
      <c r="AC58" s="44">
        <f t="shared" si="18"/>
        <v>0.8505747126436781</v>
      </c>
      <c r="AD58" s="44">
        <f t="shared" si="19"/>
        <v>2.1</v>
      </c>
      <c r="AE58" s="44">
        <f t="shared" si="20"/>
        <v>1.5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</row>
    <row r="59" spans="1:252" ht="12.75">
      <c r="A59" s="16" t="s">
        <v>25</v>
      </c>
      <c r="B59" s="16"/>
      <c r="C59" s="16"/>
      <c r="D59" s="68"/>
      <c r="E59" s="68"/>
      <c r="F59" s="68"/>
      <c r="G59" s="49"/>
      <c r="H59" s="33" t="s">
        <v>12</v>
      </c>
      <c r="I59" s="33" t="s">
        <v>12</v>
      </c>
      <c r="J59" s="33" t="s">
        <v>12</v>
      </c>
      <c r="K59" s="33" t="s">
        <v>12</v>
      </c>
      <c r="L59" s="34" t="s">
        <v>12</v>
      </c>
      <c r="M59" s="35">
        <f aca="true" t="shared" si="22" ref="M59:N64">+M39/M18</f>
        <v>1.5000000000000002</v>
      </c>
      <c r="N59" s="35">
        <f t="shared" si="22"/>
        <v>2</v>
      </c>
      <c r="O59" s="35">
        <f t="shared" si="21"/>
        <v>2.3333333333333335</v>
      </c>
      <c r="P59" s="35">
        <f t="shared" si="21"/>
        <v>2.9999999999999996</v>
      </c>
      <c r="Q59" s="35">
        <f t="shared" si="13"/>
        <v>1.3333333333333333</v>
      </c>
      <c r="R59" s="35">
        <f t="shared" si="13"/>
        <v>2</v>
      </c>
      <c r="S59" s="35">
        <f t="shared" si="13"/>
        <v>1.5</v>
      </c>
      <c r="T59" s="44">
        <f t="shared" si="14"/>
        <v>2</v>
      </c>
      <c r="U59" s="44">
        <f t="shared" si="14"/>
        <v>1.5</v>
      </c>
      <c r="V59" s="44">
        <f t="shared" si="15"/>
        <v>2</v>
      </c>
      <c r="W59" s="44">
        <f t="shared" si="15"/>
        <v>1.4999999999999998</v>
      </c>
      <c r="X59" s="44">
        <f t="shared" si="16"/>
        <v>1.5</v>
      </c>
      <c r="Y59" s="44">
        <f t="shared" si="16"/>
        <v>1.5</v>
      </c>
      <c r="Z59" s="44">
        <f t="shared" si="17"/>
        <v>1.5</v>
      </c>
      <c r="AA59" s="44">
        <f t="shared" si="17"/>
        <v>1.8</v>
      </c>
      <c r="AB59" s="44">
        <f t="shared" si="18"/>
        <v>1.4000000000000001</v>
      </c>
      <c r="AC59" s="44">
        <f t="shared" si="18"/>
        <v>1.4000000000000001</v>
      </c>
      <c r="AD59" s="44">
        <f t="shared" si="19"/>
        <v>1.4999999999999998</v>
      </c>
      <c r="AE59" s="44">
        <f t="shared" si="20"/>
        <v>1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</row>
    <row r="60" spans="1:252" ht="12.75">
      <c r="A60" s="16" t="s">
        <v>7</v>
      </c>
      <c r="B60" s="16"/>
      <c r="C60" s="16"/>
      <c r="D60" s="68"/>
      <c r="E60" s="68"/>
      <c r="F60" s="68"/>
      <c r="G60" s="49"/>
      <c r="H60" s="33">
        <f aca="true" t="shared" si="23" ref="H60:I64">H40/H19</f>
        <v>1.172859025032938</v>
      </c>
      <c r="I60" s="33">
        <f t="shared" si="23"/>
        <v>1.5345088161209066</v>
      </c>
      <c r="J60" s="17">
        <f aca="true" t="shared" si="24" ref="J60:L64">+J40/J19</f>
        <v>1.8072289156626504</v>
      </c>
      <c r="K60" s="17">
        <f t="shared" si="24"/>
        <v>2.191737288135593</v>
      </c>
      <c r="L60" s="35">
        <f t="shared" si="24"/>
        <v>2.0387096774193547</v>
      </c>
      <c r="M60" s="35">
        <f t="shared" si="22"/>
        <v>1.9665</v>
      </c>
      <c r="N60" s="35">
        <f t="shared" si="22"/>
        <v>2.248062015503876</v>
      </c>
      <c r="O60" s="35">
        <f t="shared" si="21"/>
        <v>2.3111111111111113</v>
      </c>
      <c r="P60" s="35">
        <f t="shared" si="21"/>
        <v>1.6236162361623616</v>
      </c>
      <c r="Q60" s="35">
        <f t="shared" si="13"/>
        <v>1.9000000000000001</v>
      </c>
      <c r="R60" s="35">
        <f t="shared" si="13"/>
        <v>2.31</v>
      </c>
      <c r="S60" s="35">
        <f t="shared" si="13"/>
        <v>2.5</v>
      </c>
      <c r="T60" s="44">
        <f t="shared" si="14"/>
        <v>2.2</v>
      </c>
      <c r="U60" s="44">
        <f t="shared" si="14"/>
        <v>2.5142857142857142</v>
      </c>
      <c r="V60" s="44">
        <f t="shared" si="15"/>
        <v>2.8</v>
      </c>
      <c r="W60" s="44">
        <f t="shared" si="15"/>
        <v>2.45</v>
      </c>
      <c r="X60" s="44">
        <f t="shared" si="16"/>
        <v>2.7058823529411766</v>
      </c>
      <c r="Y60" s="44">
        <f t="shared" si="16"/>
        <v>2.4</v>
      </c>
      <c r="Z60" s="44">
        <f t="shared" si="17"/>
        <v>2.5</v>
      </c>
      <c r="AA60" s="44">
        <f t="shared" si="17"/>
        <v>2.8</v>
      </c>
      <c r="AB60" s="44">
        <f t="shared" si="18"/>
        <v>2.45</v>
      </c>
      <c r="AC60" s="44">
        <f t="shared" si="18"/>
        <v>2.357142857142857</v>
      </c>
      <c r="AD60" s="44">
        <f t="shared" si="19"/>
        <v>2.9499999999999997</v>
      </c>
      <c r="AE60" s="44">
        <f t="shared" si="20"/>
        <v>3.1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ht="12.75">
      <c r="A61" s="16" t="s">
        <v>8</v>
      </c>
      <c r="B61" s="16"/>
      <c r="C61" s="16"/>
      <c r="D61" s="68"/>
      <c r="E61" s="68"/>
      <c r="F61" s="68"/>
      <c r="G61" s="49"/>
      <c r="H61" s="33">
        <f t="shared" si="23"/>
        <v>0.7842010309278351</v>
      </c>
      <c r="I61" s="33">
        <f t="shared" si="23"/>
        <v>0.8793328570372742</v>
      </c>
      <c r="J61" s="17">
        <f t="shared" si="24"/>
        <v>1.0588235294117647</v>
      </c>
      <c r="K61" s="17">
        <f t="shared" si="24"/>
        <v>1.4750741040150903</v>
      </c>
      <c r="L61" s="35">
        <f t="shared" si="24"/>
        <v>1.1714677640603566</v>
      </c>
      <c r="M61" s="35">
        <f t="shared" si="22"/>
        <v>1.3454545454545455</v>
      </c>
      <c r="N61" s="35">
        <f t="shared" si="22"/>
        <v>1.3886111111111112</v>
      </c>
      <c r="O61" s="35">
        <f t="shared" si="21"/>
        <v>1.6</v>
      </c>
      <c r="P61" s="35">
        <f t="shared" si="21"/>
        <v>1.2033333333333334</v>
      </c>
      <c r="Q61" s="35">
        <f t="shared" si="13"/>
        <v>1.4981632653061223</v>
      </c>
      <c r="R61" s="35">
        <f t="shared" si="13"/>
        <v>1.6267857142857143</v>
      </c>
      <c r="S61" s="35">
        <f t="shared" si="13"/>
        <v>1.5</v>
      </c>
      <c r="T61" s="44">
        <f t="shared" si="14"/>
        <v>0.85</v>
      </c>
      <c r="U61" s="44">
        <f t="shared" si="14"/>
        <v>1.5609756097560976</v>
      </c>
      <c r="V61" s="44">
        <f t="shared" si="15"/>
        <v>2.1</v>
      </c>
      <c r="W61" s="44">
        <f t="shared" si="15"/>
        <v>1.6524137931034482</v>
      </c>
      <c r="X61" s="44">
        <f t="shared" si="16"/>
        <v>1.55</v>
      </c>
      <c r="Y61" s="44">
        <f t="shared" si="16"/>
        <v>1.31525</v>
      </c>
      <c r="Z61" s="44">
        <f t="shared" si="17"/>
        <v>1.8</v>
      </c>
      <c r="AA61" s="44">
        <f t="shared" si="17"/>
        <v>1.6502463054187193</v>
      </c>
      <c r="AB61" s="44">
        <f t="shared" si="18"/>
        <v>1.5914285714285714</v>
      </c>
      <c r="AC61" s="44">
        <f t="shared" si="18"/>
        <v>1.7</v>
      </c>
      <c r="AD61" s="44">
        <f t="shared" si="19"/>
        <v>2.3</v>
      </c>
      <c r="AE61" s="44">
        <f t="shared" si="20"/>
        <v>1.95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ht="12.75">
      <c r="A62" s="16" t="s">
        <v>17</v>
      </c>
      <c r="B62" s="16"/>
      <c r="C62" s="16"/>
      <c r="D62" s="68"/>
      <c r="E62" s="68"/>
      <c r="F62" s="68"/>
      <c r="G62" s="49"/>
      <c r="H62" s="33">
        <f t="shared" si="23"/>
        <v>0.7639175257731959</v>
      </c>
      <c r="I62" s="33">
        <f t="shared" si="23"/>
        <v>2.489162561576355</v>
      </c>
      <c r="J62" s="17">
        <f t="shared" si="24"/>
        <v>2.4285714285714284</v>
      </c>
      <c r="K62" s="17">
        <f t="shared" si="24"/>
        <v>2.783333333333333</v>
      </c>
      <c r="L62" s="35">
        <f t="shared" si="24"/>
        <v>2.85</v>
      </c>
      <c r="M62" s="35">
        <f t="shared" si="22"/>
        <v>3.1111111111111107</v>
      </c>
      <c r="N62" s="35">
        <f t="shared" si="22"/>
        <v>3.446153846153846</v>
      </c>
      <c r="O62" s="35">
        <f t="shared" si="21"/>
        <v>2.888888888888889</v>
      </c>
      <c r="P62" s="35">
        <f t="shared" si="21"/>
        <v>2.6346153846153846</v>
      </c>
      <c r="Q62" s="35">
        <f t="shared" si="13"/>
        <v>2.203389830508475</v>
      </c>
      <c r="R62" s="35">
        <f t="shared" si="13"/>
        <v>2.7359999999999998</v>
      </c>
      <c r="S62" s="35">
        <f t="shared" si="13"/>
        <v>2.6500000000000004</v>
      </c>
      <c r="T62" s="44">
        <f t="shared" si="14"/>
        <v>2</v>
      </c>
      <c r="U62" s="44">
        <f t="shared" si="14"/>
        <v>3</v>
      </c>
      <c r="V62" s="44">
        <f t="shared" si="15"/>
        <v>2.75</v>
      </c>
      <c r="W62" s="44">
        <f t="shared" si="15"/>
        <v>2.8</v>
      </c>
      <c r="X62" s="44">
        <f t="shared" si="16"/>
        <v>2.502127659574468</v>
      </c>
      <c r="Y62" s="44">
        <f t="shared" si="16"/>
        <v>2.3000000000000003</v>
      </c>
      <c r="Z62" s="44">
        <f t="shared" si="17"/>
        <v>2.75</v>
      </c>
      <c r="AA62" s="44">
        <f t="shared" si="17"/>
        <v>3</v>
      </c>
      <c r="AB62" s="44">
        <f t="shared" si="18"/>
        <v>3</v>
      </c>
      <c r="AC62" s="44">
        <f t="shared" si="18"/>
        <v>2.4</v>
      </c>
      <c r="AD62" s="44">
        <f t="shared" si="19"/>
        <v>3.5</v>
      </c>
      <c r="AE62" s="44">
        <f t="shared" si="20"/>
        <v>2.75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ht="12.75">
      <c r="A63" s="16" t="s">
        <v>9</v>
      </c>
      <c r="B63" s="16"/>
      <c r="C63" s="16"/>
      <c r="D63" s="68"/>
      <c r="E63" s="68"/>
      <c r="F63" s="68"/>
      <c r="G63" s="49"/>
      <c r="H63" s="33">
        <f t="shared" si="23"/>
        <v>0.6590361445783132</v>
      </c>
      <c r="I63" s="33">
        <f t="shared" si="23"/>
        <v>0.9727551803530315</v>
      </c>
      <c r="J63" s="17">
        <f t="shared" si="24"/>
        <v>1.1272727272727272</v>
      </c>
      <c r="K63" s="17">
        <f t="shared" si="24"/>
        <v>1.9425287356321839</v>
      </c>
      <c r="L63" s="35">
        <f t="shared" si="24"/>
        <v>1.3599999999999999</v>
      </c>
      <c r="M63" s="35">
        <f t="shared" si="22"/>
        <v>1.5555555555555556</v>
      </c>
      <c r="N63" s="35">
        <f t="shared" si="22"/>
        <v>1.4000000000000001</v>
      </c>
      <c r="O63" s="35">
        <f t="shared" si="21"/>
        <v>1.8181818181818181</v>
      </c>
      <c r="P63" s="35">
        <f t="shared" si="21"/>
        <v>1.4625</v>
      </c>
      <c r="Q63" s="35">
        <f t="shared" si="13"/>
        <v>1.56</v>
      </c>
      <c r="R63" s="35">
        <f t="shared" si="13"/>
        <v>1.8399999999999999</v>
      </c>
      <c r="S63" s="35">
        <f t="shared" si="13"/>
        <v>1.6507692307692308</v>
      </c>
      <c r="T63" s="44">
        <f t="shared" si="14"/>
        <v>0.8300000000000001</v>
      </c>
      <c r="U63" s="44">
        <f t="shared" si="14"/>
        <v>1.6176470588235294</v>
      </c>
      <c r="V63" s="44">
        <f t="shared" si="15"/>
        <v>1.8694029850746268</v>
      </c>
      <c r="W63" s="44">
        <f t="shared" si="15"/>
        <v>1.7</v>
      </c>
      <c r="X63" s="44">
        <f t="shared" si="16"/>
        <v>1.55</v>
      </c>
      <c r="Y63" s="44">
        <f t="shared" si="16"/>
        <v>1.5</v>
      </c>
      <c r="Z63" s="44">
        <f t="shared" si="17"/>
        <v>1.6</v>
      </c>
      <c r="AA63" s="44">
        <f t="shared" si="17"/>
        <v>2.368</v>
      </c>
      <c r="AB63" s="44">
        <f t="shared" si="18"/>
        <v>2.3</v>
      </c>
      <c r="AC63" s="44">
        <f t="shared" si="18"/>
        <v>2.2</v>
      </c>
      <c r="AD63" s="44">
        <f t="shared" si="19"/>
        <v>2.8000000000000003</v>
      </c>
      <c r="AE63" s="44">
        <f t="shared" si="20"/>
        <v>2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252" ht="12.75">
      <c r="A64" s="16" t="s">
        <v>27</v>
      </c>
      <c r="B64" s="16"/>
      <c r="C64" s="16"/>
      <c r="D64" s="68"/>
      <c r="E64" s="68"/>
      <c r="F64" s="68"/>
      <c r="G64" s="49"/>
      <c r="H64" s="33">
        <f t="shared" si="23"/>
        <v>0.9907891461289519</v>
      </c>
      <c r="I64" s="33">
        <f t="shared" si="23"/>
        <v>1.8165159447881962</v>
      </c>
      <c r="J64" s="17">
        <f t="shared" si="24"/>
        <v>2.142857142857143</v>
      </c>
      <c r="K64" s="17">
        <f t="shared" si="24"/>
        <v>2.1565891472868217</v>
      </c>
      <c r="L64" s="35">
        <f t="shared" si="24"/>
        <v>2.41875</v>
      </c>
      <c r="M64" s="35">
        <f t="shared" si="22"/>
        <v>2.484</v>
      </c>
      <c r="N64" s="35">
        <f t="shared" si="22"/>
        <v>2.1488095238095237</v>
      </c>
      <c r="O64" s="35">
        <f t="shared" si="21"/>
        <v>2.2</v>
      </c>
      <c r="P64" s="35">
        <f t="shared" si="21"/>
        <v>2.439024390243903</v>
      </c>
      <c r="Q64" s="35">
        <f t="shared" si="13"/>
        <v>2.3636363636363638</v>
      </c>
      <c r="R64" s="35">
        <f t="shared" si="13"/>
        <v>2.2161741835147746</v>
      </c>
      <c r="S64" s="35">
        <f t="shared" si="13"/>
        <v>2.7</v>
      </c>
      <c r="T64" s="44">
        <f t="shared" si="14"/>
        <v>2</v>
      </c>
      <c r="U64" s="44">
        <f t="shared" si="14"/>
        <v>2.5</v>
      </c>
      <c r="V64" s="44">
        <f t="shared" si="15"/>
        <v>2.8499999999999996</v>
      </c>
      <c r="W64" s="44">
        <f t="shared" si="15"/>
        <v>2.7</v>
      </c>
      <c r="X64" s="44">
        <f t="shared" si="16"/>
        <v>2.5</v>
      </c>
      <c r="Y64" s="44">
        <f t="shared" si="16"/>
        <v>1.5</v>
      </c>
      <c r="Z64" s="44">
        <f t="shared" si="17"/>
        <v>0.8</v>
      </c>
      <c r="AA64" s="44">
        <f t="shared" si="17"/>
        <v>2</v>
      </c>
      <c r="AB64" s="44">
        <f t="shared" si="18"/>
        <v>1.5</v>
      </c>
      <c r="AC64" s="44">
        <f t="shared" si="18"/>
        <v>0.9096774193548387</v>
      </c>
      <c r="AD64" s="44">
        <f t="shared" si="19"/>
        <v>2.3</v>
      </c>
      <c r="AE64" s="44">
        <f t="shared" si="20"/>
        <v>1.5499999999999998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</row>
    <row r="65" spans="1:252" ht="12.75">
      <c r="A65" s="12"/>
      <c r="B65" s="12"/>
      <c r="C65" s="12"/>
      <c r="D65" s="44"/>
      <c r="E65" s="44"/>
      <c r="F65" s="44"/>
      <c r="G65" s="48"/>
      <c r="H65" s="36" t="s">
        <v>13</v>
      </c>
      <c r="I65" s="37" t="s">
        <v>13</v>
      </c>
      <c r="J65" s="37" t="s">
        <v>13</v>
      </c>
      <c r="K65" s="37" t="s">
        <v>13</v>
      </c>
      <c r="L65" s="38" t="s">
        <v>13</v>
      </c>
      <c r="M65" s="38" t="s">
        <v>13</v>
      </c>
      <c r="N65" s="38" t="s">
        <v>13</v>
      </c>
      <c r="O65" s="38" t="s">
        <v>13</v>
      </c>
      <c r="P65" s="38" t="s">
        <v>13</v>
      </c>
      <c r="Q65" s="38" t="s">
        <v>13</v>
      </c>
      <c r="R65" s="38" t="s">
        <v>13</v>
      </c>
      <c r="S65" s="38" t="s">
        <v>13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</row>
    <row r="66" spans="1:252" ht="12.75">
      <c r="A66" s="20" t="s">
        <v>28</v>
      </c>
      <c r="B66" s="20"/>
      <c r="C66" s="20"/>
      <c r="D66" s="191">
        <f aca="true" t="shared" si="25" ref="D66:I66">D46/D25</f>
        <v>1.4482758620689655</v>
      </c>
      <c r="E66" s="191">
        <f t="shared" si="25"/>
        <v>0.7581053392792574</v>
      </c>
      <c r="F66" s="191">
        <f t="shared" si="25"/>
        <v>1.4913043478260872</v>
      </c>
      <c r="G66" s="192">
        <f t="shared" si="25"/>
        <v>1.1472727272727272</v>
      </c>
      <c r="H66" s="193">
        <f t="shared" si="25"/>
        <v>0.8953846153846154</v>
      </c>
      <c r="I66" s="193">
        <f t="shared" si="25"/>
        <v>1.176470588235294</v>
      </c>
      <c r="J66" s="192">
        <f aca="true" t="shared" si="26" ref="J66:S66">+J46/J25</f>
        <v>1.3802816901408448</v>
      </c>
      <c r="K66" s="192">
        <f t="shared" si="26"/>
        <v>1.7200000000000002</v>
      </c>
      <c r="L66" s="194">
        <f t="shared" si="26"/>
        <v>1.524904214559387</v>
      </c>
      <c r="M66" s="194">
        <f t="shared" si="26"/>
        <v>1.6411664356541202</v>
      </c>
      <c r="N66" s="194">
        <f t="shared" si="26"/>
        <v>1.687605377419018</v>
      </c>
      <c r="O66" s="194">
        <f t="shared" si="26"/>
        <v>1.797517330324037</v>
      </c>
      <c r="P66" s="194">
        <f t="shared" si="26"/>
        <v>1.3634275441925499</v>
      </c>
      <c r="Q66" s="194">
        <f t="shared" si="26"/>
        <v>1.6296296296296298</v>
      </c>
      <c r="R66" s="194">
        <f t="shared" si="26"/>
        <v>1.8166666666666667</v>
      </c>
      <c r="S66" s="194">
        <f t="shared" si="26"/>
        <v>1.762480774826454</v>
      </c>
      <c r="T66" s="195">
        <f aca="true" t="shared" si="27" ref="T66:Y66">T46/T25</f>
        <v>1.1202185792349726</v>
      </c>
      <c r="U66" s="195">
        <f t="shared" si="27"/>
        <v>1.7049576783555018</v>
      </c>
      <c r="V66" s="195">
        <f t="shared" si="27"/>
        <v>2.170347003154574</v>
      </c>
      <c r="W66" s="195">
        <f t="shared" si="27"/>
        <v>1.8173061486594957</v>
      </c>
      <c r="X66" s="195">
        <f t="shared" si="27"/>
        <v>1.6985645933014355</v>
      </c>
      <c r="Y66" s="195">
        <f t="shared" si="27"/>
        <v>1.377118644067797</v>
      </c>
      <c r="Z66" s="195">
        <f aca="true" t="shared" si="28" ref="Z66:AE66">Z46/Z25</f>
        <v>1.5239109390125847</v>
      </c>
      <c r="AA66" s="195">
        <f t="shared" si="28"/>
        <v>1.8850666136408831</v>
      </c>
      <c r="AB66" s="195">
        <f t="shared" si="28"/>
        <v>1.5568165284446385</v>
      </c>
      <c r="AC66" s="195">
        <f t="shared" si="28"/>
        <v>1.4757358790771677</v>
      </c>
      <c r="AD66" s="195">
        <f t="shared" si="28"/>
        <v>2.293527310741354</v>
      </c>
      <c r="AE66" s="195">
        <f t="shared" si="28"/>
        <v>1.8169461382113818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</row>
    <row r="67" spans="1:31" ht="12.75">
      <c r="A67" s="22"/>
      <c r="B67" s="22"/>
      <c r="C67" s="22"/>
      <c r="D67" s="45"/>
      <c r="E67" s="45"/>
      <c r="F67" s="45"/>
      <c r="G67" s="50"/>
      <c r="H67" s="39"/>
      <c r="I67" s="25"/>
      <c r="J67" s="25"/>
      <c r="K67" s="25"/>
      <c r="L67" s="26"/>
      <c r="M67" s="26"/>
      <c r="N67" s="26"/>
      <c r="O67" s="26"/>
      <c r="P67" s="26"/>
      <c r="Q67" s="26"/>
      <c r="R67" s="26"/>
      <c r="S67" s="2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145" t="s">
        <v>101</v>
      </c>
      <c r="AE67" s="190"/>
    </row>
    <row r="68" spans="4:30" ht="12.75">
      <c r="D68" s="1">
        <f>AVERAGE(B66:D66)</f>
        <v>1.4482758620689655</v>
      </c>
      <c r="E68" s="1">
        <f>AVERAGE(C66:E66)</f>
        <v>1.1031906006741115</v>
      </c>
      <c r="F68" s="1">
        <f>AVERAGE(D66:F66)</f>
        <v>1.2325618497247701</v>
      </c>
      <c r="G68" s="1">
        <f>AVERAGE(E66:G66)</f>
        <v>1.1322274714593572</v>
      </c>
      <c r="H68" s="1">
        <f>AVERAGE(F66:H66)</f>
        <v>1.1779872301611434</v>
      </c>
      <c r="I68" s="1">
        <f aca="true" t="shared" si="29" ref="I68:Z68">AVERAGE(G66:I66)</f>
        <v>1.0730426436308789</v>
      </c>
      <c r="J68" s="1">
        <f t="shared" si="29"/>
        <v>1.1507122979202515</v>
      </c>
      <c r="K68" s="1">
        <f t="shared" si="29"/>
        <v>1.425584092792046</v>
      </c>
      <c r="L68" s="1">
        <f t="shared" si="29"/>
        <v>1.5417286349000772</v>
      </c>
      <c r="M68" s="1">
        <f t="shared" si="29"/>
        <v>1.6286902167378356</v>
      </c>
      <c r="N68" s="1">
        <f t="shared" si="29"/>
        <v>1.617892009210842</v>
      </c>
      <c r="O68" s="1">
        <f t="shared" si="29"/>
        <v>1.7087630477990583</v>
      </c>
      <c r="P68" s="1">
        <f t="shared" si="29"/>
        <v>1.616183417311868</v>
      </c>
      <c r="Q68" s="1">
        <f t="shared" si="29"/>
        <v>1.5968581680487388</v>
      </c>
      <c r="R68" s="1">
        <f t="shared" si="29"/>
        <v>1.6032412801629488</v>
      </c>
      <c r="S68" s="1">
        <f t="shared" si="29"/>
        <v>1.7362590237075832</v>
      </c>
      <c r="T68" s="1">
        <f t="shared" si="29"/>
        <v>1.5664553402426977</v>
      </c>
      <c r="U68" s="1">
        <f t="shared" si="29"/>
        <v>1.5292190108056427</v>
      </c>
      <c r="V68" s="1">
        <f t="shared" si="29"/>
        <v>1.6651744202483494</v>
      </c>
      <c r="W68" s="1">
        <f t="shared" si="29"/>
        <v>1.8975369433898572</v>
      </c>
      <c r="X68" s="1">
        <f t="shared" si="29"/>
        <v>1.8954059150385019</v>
      </c>
      <c r="Y68" s="1">
        <f t="shared" si="29"/>
        <v>1.630996462009576</v>
      </c>
      <c r="Z68" s="1">
        <f t="shared" si="29"/>
        <v>1.5331980587939391</v>
      </c>
      <c r="AA68" s="1">
        <f>AVERAGE(Y66:AA66)</f>
        <v>1.5953653989070882</v>
      </c>
      <c r="AB68" s="1">
        <f>AVERAGE(Z66:AB66)</f>
        <v>1.655264693699369</v>
      </c>
      <c r="AC68" s="1">
        <f>AVERAGE(AA66:AC66)</f>
        <v>1.6392063403875632</v>
      </c>
      <c r="AD68" s="1">
        <f>AVERAGE(AB66:AD66)</f>
        <v>1.7753599060877203</v>
      </c>
    </row>
    <row r="71" spans="1:37" ht="12.75">
      <c r="A71" s="4" t="s">
        <v>87</v>
      </c>
      <c r="B71" s="4"/>
      <c r="C71" s="4"/>
      <c r="D71" s="4"/>
      <c r="E71" s="4"/>
      <c r="F71" s="4"/>
      <c r="G71" s="4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 s="4" t="s">
        <v>88</v>
      </c>
      <c r="B72" s="4"/>
      <c r="C72" s="4"/>
      <c r="D72" s="4"/>
      <c r="E72" s="4"/>
      <c r="F72" s="4"/>
      <c r="G72" s="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 s="2"/>
      <c r="B73" s="2"/>
      <c r="C73" s="2"/>
      <c r="D73" s="2"/>
      <c r="E73" s="2"/>
      <c r="F73" s="2"/>
      <c r="G73" s="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Z73" s="131"/>
      <c r="AA73" s="131"/>
      <c r="AB73"/>
      <c r="AC73"/>
      <c r="AD73"/>
      <c r="AE73"/>
      <c r="AF73"/>
      <c r="AG73"/>
      <c r="AH73"/>
      <c r="AI73"/>
      <c r="AJ73"/>
      <c r="AK73"/>
    </row>
    <row r="74" spans="1:37" ht="12.75">
      <c r="A74" s="52" t="s">
        <v>5</v>
      </c>
      <c r="B74" s="122" t="s">
        <v>44</v>
      </c>
      <c r="C74" s="122" t="s">
        <v>45</v>
      </c>
      <c r="D74" s="117" t="s">
        <v>40</v>
      </c>
      <c r="E74" s="117" t="s">
        <v>39</v>
      </c>
      <c r="F74" s="117" t="s">
        <v>37</v>
      </c>
      <c r="G74" s="117" t="s">
        <v>38</v>
      </c>
      <c r="H74" s="5" t="s">
        <v>0</v>
      </c>
      <c r="I74" s="6" t="s">
        <v>1</v>
      </c>
      <c r="J74" s="6" t="s">
        <v>2</v>
      </c>
      <c r="K74" s="6" t="s">
        <v>3</v>
      </c>
      <c r="L74" s="7" t="s">
        <v>4</v>
      </c>
      <c r="M74" s="8" t="s">
        <v>14</v>
      </c>
      <c r="N74" s="111" t="s">
        <v>61</v>
      </c>
      <c r="O74" s="111" t="s">
        <v>62</v>
      </c>
      <c r="P74" s="111" t="s">
        <v>63</v>
      </c>
      <c r="Q74" s="111" t="s">
        <v>64</v>
      </c>
      <c r="R74" s="111" t="s">
        <v>65</v>
      </c>
      <c r="S74" s="111" t="s">
        <v>66</v>
      </c>
      <c r="T74" s="121" t="s">
        <v>67</v>
      </c>
      <c r="U74" s="121" t="s">
        <v>68</v>
      </c>
      <c r="V74" s="121" t="s">
        <v>69</v>
      </c>
      <c r="W74" s="121" t="s">
        <v>60</v>
      </c>
      <c r="X74" s="125" t="s">
        <v>70</v>
      </c>
      <c r="Y74" s="121" t="s">
        <v>73</v>
      </c>
      <c r="Z74" s="121" t="s">
        <v>76</v>
      </c>
      <c r="AA74" s="121" t="s">
        <v>90</v>
      </c>
      <c r="AB74" s="29" t="str">
        <f>AB33</f>
        <v>2014/15</v>
      </c>
      <c r="AC74" s="51" t="s">
        <v>99</v>
      </c>
      <c r="AD74" s="51" t="s">
        <v>100</v>
      </c>
      <c r="AE74" s="173" t="s">
        <v>111</v>
      </c>
      <c r="AF74"/>
      <c r="AG74"/>
      <c r="AH74"/>
      <c r="AI74"/>
      <c r="AJ74"/>
      <c r="AK74"/>
    </row>
    <row r="75" spans="1:37" ht="12.75">
      <c r="A75" s="52" t="s">
        <v>71</v>
      </c>
      <c r="B75" s="9" t="s">
        <v>6</v>
      </c>
      <c r="C75" s="9" t="s">
        <v>6</v>
      </c>
      <c r="D75" s="10" t="s">
        <v>6</v>
      </c>
      <c r="E75" s="10" t="s">
        <v>6</v>
      </c>
      <c r="F75" s="10" t="s">
        <v>6</v>
      </c>
      <c r="G75" s="10" t="s">
        <v>6</v>
      </c>
      <c r="H75" s="10" t="s">
        <v>6</v>
      </c>
      <c r="I75" s="10" t="s">
        <v>6</v>
      </c>
      <c r="J75" s="10" t="s">
        <v>6</v>
      </c>
      <c r="K75" s="10" t="s">
        <v>6</v>
      </c>
      <c r="L75" s="11" t="s">
        <v>6</v>
      </c>
      <c r="M75" s="11" t="s">
        <v>6</v>
      </c>
      <c r="N75" s="11" t="s">
        <v>6</v>
      </c>
      <c r="O75" s="11" t="s">
        <v>6</v>
      </c>
      <c r="P75" s="11" t="s">
        <v>6</v>
      </c>
      <c r="Q75" s="11" t="s">
        <v>6</v>
      </c>
      <c r="R75" s="11" t="s">
        <v>6</v>
      </c>
      <c r="S75" s="11" t="s">
        <v>6</v>
      </c>
      <c r="T75" s="9" t="s">
        <v>6</v>
      </c>
      <c r="U75" s="9" t="s">
        <v>6</v>
      </c>
      <c r="V75" s="9" t="s">
        <v>6</v>
      </c>
      <c r="W75" s="9" t="s">
        <v>6</v>
      </c>
      <c r="X75" s="126" t="s">
        <v>6</v>
      </c>
      <c r="Y75" s="9" t="s">
        <v>6</v>
      </c>
      <c r="Z75" s="59" t="s">
        <v>6</v>
      </c>
      <c r="AA75" s="59" t="s">
        <v>6</v>
      </c>
      <c r="AB75" s="59" t="s">
        <v>6</v>
      </c>
      <c r="AC75" s="59" t="s">
        <v>6</v>
      </c>
      <c r="AD75" s="59" t="s">
        <v>6</v>
      </c>
      <c r="AE75" s="59" t="s">
        <v>6</v>
      </c>
      <c r="AF75"/>
      <c r="AG75"/>
      <c r="AH75"/>
      <c r="AI75"/>
      <c r="AJ75"/>
      <c r="AK75"/>
    </row>
    <row r="76" spans="1:37" ht="12.75">
      <c r="A76" s="12"/>
      <c r="B76" s="12"/>
      <c r="C76" s="46"/>
      <c r="D76" s="123"/>
      <c r="E76" s="48"/>
      <c r="F76" s="118"/>
      <c r="G76" s="48"/>
      <c r="H76" s="13"/>
      <c r="I76" s="14"/>
      <c r="J76" s="14"/>
      <c r="K76" s="14"/>
      <c r="L76" s="15"/>
      <c r="M76" s="15"/>
      <c r="N76" s="15"/>
      <c r="O76" s="15"/>
      <c r="P76" s="15"/>
      <c r="Q76" s="15"/>
      <c r="R76" s="15"/>
      <c r="S76" s="123"/>
      <c r="T76" s="134"/>
      <c r="U76" s="42"/>
      <c r="V76" s="134"/>
      <c r="W76" s="42"/>
      <c r="X76" s="134"/>
      <c r="Y76" s="134"/>
      <c r="Z76" s="134"/>
      <c r="AA76" s="134"/>
      <c r="AB76" s="134"/>
      <c r="AC76" s="134"/>
      <c r="AD76" s="134"/>
      <c r="AE76" s="134"/>
      <c r="AF76"/>
      <c r="AG76"/>
      <c r="AH76"/>
      <c r="AI76"/>
      <c r="AJ76"/>
      <c r="AK76"/>
    </row>
    <row r="77" spans="1:37" ht="12.75">
      <c r="A77" s="12" t="s">
        <v>50</v>
      </c>
      <c r="B77" s="12"/>
      <c r="C77" s="44"/>
      <c r="D77" s="129">
        <f>D17/$D$25</f>
        <v>0.08045977011494253</v>
      </c>
      <c r="E77" s="130">
        <f>E17/$E$25</f>
        <v>0.07787151982644329</v>
      </c>
      <c r="F77" s="130">
        <f>F17/$F$25</f>
        <v>0.06580434782608696</v>
      </c>
      <c r="G77" s="130">
        <f>G17/$G$25</f>
        <v>0.09067272727272728</v>
      </c>
      <c r="H77" s="130">
        <f>H17/$H$25</f>
        <v>0.03324615384615385</v>
      </c>
      <c r="I77" s="130">
        <f>I17/$I$25</f>
        <v>0.03323529411764705</v>
      </c>
      <c r="J77" s="130">
        <f>J17/$J$25</f>
        <v>0.03380281690140845</v>
      </c>
      <c r="K77" s="130">
        <f>K17/$K$25</f>
        <v>0.06432</v>
      </c>
      <c r="L77" s="130">
        <f>L17/$L$25</f>
        <v>0.06896551724137931</v>
      </c>
      <c r="M77" s="130">
        <f>M17/$M$25</f>
        <v>0.07463482247574368</v>
      </c>
      <c r="N77" s="130">
        <f>N17/$N$25</f>
        <v>0.14920696498112532</v>
      </c>
      <c r="O77" s="130">
        <f>O17/$O$25</f>
        <v>0.13622440754473641</v>
      </c>
      <c r="P77" s="130">
        <f>P17/$P$25</f>
        <v>0.15180265654648956</v>
      </c>
      <c r="Q77" s="130">
        <f>Q17/$Q$25</f>
        <v>0.15925925925925927</v>
      </c>
      <c r="R77" s="129">
        <f>R17/$R$25</f>
        <v>0.13666666666666666</v>
      </c>
      <c r="S77" s="129">
        <f>S17/$S$25</f>
        <v>0.18705574261129818</v>
      </c>
      <c r="T77" s="129">
        <f>T17/$T$25</f>
        <v>0.2459016393442623</v>
      </c>
      <c r="U77" s="129">
        <f>U17/$U$25</f>
        <v>0.2902055622732769</v>
      </c>
      <c r="V77" s="129">
        <f>V17/$V$25</f>
        <v>0.231335436382755</v>
      </c>
      <c r="W77" s="129">
        <f>W17/$W$25</f>
        <v>0.305024883608926</v>
      </c>
      <c r="X77" s="129">
        <f>X17/$X$25</f>
        <v>0.3229665071770335</v>
      </c>
      <c r="Y77" s="129">
        <f>Y17/$Y$25</f>
        <v>0.3707627118644068</v>
      </c>
      <c r="Z77" s="129">
        <f>Z17/$Z$25</f>
        <v>0.41626331074540174</v>
      </c>
      <c r="AA77" s="129">
        <f>AA17/$AA$25</f>
        <v>0.3996818452972758</v>
      </c>
      <c r="AB77" s="129">
        <f>AB17/$AB$25</f>
        <v>0.4437654590426306</v>
      </c>
      <c r="AC77" s="129">
        <f>AC17/$AC$25</f>
        <v>0.34606205250596656</v>
      </c>
      <c r="AD77" s="129">
        <f aca="true" t="shared" si="30" ref="AD77:AD83">AD17/$AD$25</f>
        <v>0.41815489154107505</v>
      </c>
      <c r="AE77" s="129">
        <f aca="true" t="shared" si="31" ref="AE77:AE83">AE17/$AE$25</f>
        <v>0.4382621951219512</v>
      </c>
      <c r="AF77"/>
      <c r="AG77"/>
      <c r="AH77"/>
      <c r="AI77"/>
      <c r="AJ77"/>
      <c r="AK77"/>
    </row>
    <row r="78" spans="1:37" ht="12.75">
      <c r="A78" s="12" t="s">
        <v>7</v>
      </c>
      <c r="B78" s="127"/>
      <c r="C78" s="128"/>
      <c r="D78" s="129">
        <f>D19/$D$25</f>
        <v>0.1839080459770115</v>
      </c>
      <c r="E78" s="130">
        <f>E19/$E$25</f>
        <v>0.20489333494033984</v>
      </c>
      <c r="F78" s="130">
        <f>F19/$F$25</f>
        <v>0.20517391304347826</v>
      </c>
      <c r="G78" s="130">
        <f>G19/$G$25</f>
        <v>0.2891636363636364</v>
      </c>
      <c r="H78" s="130">
        <f>H19/$H$25</f>
        <v>0.23353846153846153</v>
      </c>
      <c r="I78" s="130">
        <f>I19/$I$25</f>
        <v>0.23352941176470585</v>
      </c>
      <c r="J78" s="130">
        <f>J19/$J$25</f>
        <v>0.23380281690140847</v>
      </c>
      <c r="K78" s="130">
        <f>K19/$K$25</f>
        <v>0.22656000000000004</v>
      </c>
      <c r="L78" s="130">
        <f>L19/$L$25</f>
        <v>0.23754789272030652</v>
      </c>
      <c r="M78" s="130">
        <f>M19/$M$25</f>
        <v>0.2132423499306962</v>
      </c>
      <c r="N78" s="130">
        <f>N19/$N$25</f>
        <v>0.19247698482565168</v>
      </c>
      <c r="O78" s="130">
        <f>O19/$O$25</f>
        <v>0.14509108495889086</v>
      </c>
      <c r="P78" s="130">
        <f>P19/$P$25</f>
        <v>0.135324078697693</v>
      </c>
      <c r="Q78" s="130">
        <f>Q19/$Q$25</f>
        <v>0.14074074074074075</v>
      </c>
      <c r="R78" s="129">
        <f>R19/$R$25</f>
        <v>0.11333333333333333</v>
      </c>
      <c r="S78" s="129">
        <f>S19/$S$25</f>
        <v>0.10391985700627676</v>
      </c>
      <c r="T78" s="129">
        <f>T19/$T$25</f>
        <v>0.11202185792349727</v>
      </c>
      <c r="U78" s="129">
        <f>U19/$U$25</f>
        <v>0.10580411124546553</v>
      </c>
      <c r="V78" s="129">
        <f>V19/$V$25</f>
        <v>0.11356466876971609</v>
      </c>
      <c r="W78" s="129">
        <f>W19/$W$25</f>
        <v>0.09632364745545031</v>
      </c>
      <c r="X78" s="129">
        <f>X19/$X$25</f>
        <v>0.08133971291866028</v>
      </c>
      <c r="Y78" s="129">
        <f>Y19/$Y$25</f>
        <v>0.07203389830508475</v>
      </c>
      <c r="Z78" s="129">
        <f aca="true" t="shared" si="32" ref="Z78:Z83">Z18/$Z$25</f>
        <v>0.000968054211035818</v>
      </c>
      <c r="AA78" s="129">
        <f aca="true" t="shared" si="33" ref="AA78:AA83">AA18/$AA$25</f>
        <v>0.003976933784052496</v>
      </c>
      <c r="AB78" s="129">
        <f aca="true" t="shared" si="34" ref="AB78:AB83">AB18/$AB$25</f>
        <v>0.002182453077258839</v>
      </c>
      <c r="AC78" s="129">
        <f aca="true" t="shared" si="35" ref="AC78:AC83">AC18/$AC$25</f>
        <v>0.0029832935560859188</v>
      </c>
      <c r="AD78" s="129">
        <f t="shared" si="30"/>
        <v>0.003223277288962454</v>
      </c>
      <c r="AE78" s="129">
        <f t="shared" si="31"/>
        <v>0.0030487804878048777</v>
      </c>
      <c r="AF78"/>
      <c r="AG78"/>
      <c r="AH78"/>
      <c r="AI78"/>
      <c r="AJ78"/>
      <c r="AK78"/>
    </row>
    <row r="79" spans="1:37" ht="12.75">
      <c r="A79" s="12" t="s">
        <v>8</v>
      </c>
      <c r="B79" s="127"/>
      <c r="C79" s="128"/>
      <c r="D79" s="129">
        <f>D20/$D$25</f>
        <v>0.4367816091954023</v>
      </c>
      <c r="E79" s="130">
        <f>E20/$E$25</f>
        <v>0.4051102808243943</v>
      </c>
      <c r="F79" s="130">
        <f>F20/$F$25</f>
        <v>0.3808695652173913</v>
      </c>
      <c r="G79" s="130">
        <f>G20/$G$25</f>
        <v>0.3808727272727273</v>
      </c>
      <c r="H79" s="130">
        <f>H20/$H$25</f>
        <v>0.5969230769230769</v>
      </c>
      <c r="I79" s="130">
        <f>I20/$I$25</f>
        <v>0.5969264705882352</v>
      </c>
      <c r="J79" s="130">
        <f>J20/$J$25</f>
        <v>0.5985915492957746</v>
      </c>
      <c r="K79" s="130">
        <f>K20/$K$25</f>
        <v>0.5937600000000001</v>
      </c>
      <c r="L79" s="130">
        <f>L20/$L$25</f>
        <v>0.5586206896551724</v>
      </c>
      <c r="M79" s="130">
        <f>M20/$M$25</f>
        <v>0.5864164623094146</v>
      </c>
      <c r="N79" s="130">
        <f>N20/$N$25</f>
        <v>0.5371450739320511</v>
      </c>
      <c r="O79" s="130">
        <f>O20/$O$25</f>
        <v>0.5642431081734645</v>
      </c>
      <c r="P79" s="130">
        <f>P20/$P$25</f>
        <v>0.5992210126835115</v>
      </c>
      <c r="Q79" s="130">
        <f>Q20/$Q$25</f>
        <v>0.5444444444444444</v>
      </c>
      <c r="R79" s="129">
        <f>R20/$R$25</f>
        <v>0.56</v>
      </c>
      <c r="S79" s="129">
        <f>S20/$S$25</f>
        <v>0.5819511992351498</v>
      </c>
      <c r="T79" s="129">
        <f>T20/$T$25</f>
        <v>0.4918032786885246</v>
      </c>
      <c r="U79" s="129">
        <f>U20/$U$25</f>
        <v>0.49576783555018133</v>
      </c>
      <c r="V79" s="129">
        <f>V20/$V$25</f>
        <v>0.5257623554153522</v>
      </c>
      <c r="W79" s="129">
        <f>W20/$W$25</f>
        <v>0.46556429603467653</v>
      </c>
      <c r="X79" s="129">
        <f>X20/$X$25</f>
        <v>0.45454545454545453</v>
      </c>
      <c r="Y79" s="129">
        <f>Y20/$Y$25</f>
        <v>0.423728813559322</v>
      </c>
      <c r="Z79" s="129">
        <f t="shared" si="32"/>
        <v>0.061955469506292354</v>
      </c>
      <c r="AA79" s="129">
        <f t="shared" si="33"/>
        <v>0.06959634122091868</v>
      </c>
      <c r="AB79" s="129">
        <f t="shared" si="34"/>
        <v>0.061108686163247494</v>
      </c>
      <c r="AC79" s="129">
        <f t="shared" si="35"/>
        <v>0.05568814638027048</v>
      </c>
      <c r="AD79" s="129">
        <f t="shared" si="30"/>
        <v>0.05314051746667829</v>
      </c>
      <c r="AE79" s="129">
        <f t="shared" si="31"/>
        <v>0.0508130081300813</v>
      </c>
      <c r="AF79"/>
      <c r="AG79"/>
      <c r="AH79"/>
      <c r="AI79"/>
      <c r="AJ79"/>
      <c r="AK79"/>
    </row>
    <row r="80" spans="1:37" ht="12.75">
      <c r="A80" s="12" t="s">
        <v>17</v>
      </c>
      <c r="B80" s="127"/>
      <c r="C80" s="128"/>
      <c r="D80" s="129">
        <f>D21/$D$25</f>
        <v>0.09195402298850575</v>
      </c>
      <c r="E80" s="130">
        <f>E21/$E$25</f>
        <v>0.08587441243823067</v>
      </c>
      <c r="F80" s="130">
        <f>F21/$F$25</f>
        <v>0.08582608695652173</v>
      </c>
      <c r="G80" s="130">
        <f>G21/$G$25</f>
        <v>0.05454545454545455</v>
      </c>
      <c r="H80" s="130">
        <f>H21/$H$25</f>
        <v>0.029846153846153845</v>
      </c>
      <c r="I80" s="130">
        <f>I21/$I$25</f>
        <v>0.02985294117647058</v>
      </c>
      <c r="J80" s="130">
        <f>J21/$J$25</f>
        <v>0.029577464788732397</v>
      </c>
      <c r="K80" s="130">
        <f>K21/$K$25</f>
        <v>0.024000000000000004</v>
      </c>
      <c r="L80" s="130">
        <f>L21/$L$25</f>
        <v>0.03065134099616858</v>
      </c>
      <c r="M80" s="130">
        <f>M21/$M$25</f>
        <v>0.03838362298752532</v>
      </c>
      <c r="N80" s="130">
        <f>N21/$N$25</f>
        <v>0.04849226361886573</v>
      </c>
      <c r="O80" s="130">
        <f>O21/$O$25</f>
        <v>0.07254554247944543</v>
      </c>
      <c r="P80" s="130">
        <f>P21/$P$25</f>
        <v>0.051932487765904325</v>
      </c>
      <c r="Q80" s="130">
        <f>Q21/$Q$25</f>
        <v>0.03496296296296296</v>
      </c>
      <c r="R80" s="129">
        <f>R21/$R$25</f>
        <v>0.06666666666666667</v>
      </c>
      <c r="S80" s="129">
        <f>S21/$S$25</f>
        <v>0.05403832564326392</v>
      </c>
      <c r="T80" s="129">
        <f>T21/$T$25</f>
        <v>0.06830601092896176</v>
      </c>
      <c r="U80" s="129">
        <f>U21/$U$25</f>
        <v>0.04534461910519951</v>
      </c>
      <c r="V80" s="129">
        <f>V21/$V$25</f>
        <v>0.06729758149316509</v>
      </c>
      <c r="W80" s="129">
        <f>W21/$W$25</f>
        <v>0.05779418847327019</v>
      </c>
      <c r="X80" s="129">
        <f>X21/$X$25</f>
        <v>0.056220095693779906</v>
      </c>
      <c r="Y80" s="129">
        <f>Y21/$Y$25</f>
        <v>0.046610169491525424</v>
      </c>
      <c r="Z80" s="129">
        <f t="shared" si="32"/>
        <v>0.3969022265246854</v>
      </c>
      <c r="AA80" s="129">
        <f t="shared" si="33"/>
        <v>0.4036587790813283</v>
      </c>
      <c r="AB80" s="129">
        <f t="shared" si="34"/>
        <v>0.35646733595227703</v>
      </c>
      <c r="AC80" s="129">
        <f t="shared" si="35"/>
        <v>0.477326968973747</v>
      </c>
      <c r="AD80" s="129">
        <f t="shared" si="30"/>
        <v>0.4198972035891629</v>
      </c>
      <c r="AE80" s="129">
        <f t="shared" si="31"/>
        <v>0.3938008130081301</v>
      </c>
      <c r="AF80"/>
      <c r="AG80"/>
      <c r="AH80"/>
      <c r="AI80"/>
      <c r="AJ80"/>
      <c r="AK80"/>
    </row>
    <row r="81" spans="1:37" ht="12.75">
      <c r="A81" s="12" t="s">
        <v>9</v>
      </c>
      <c r="B81" s="127"/>
      <c r="C81" s="128"/>
      <c r="D81" s="129">
        <f>D22/$D$25</f>
        <v>0.11494252873563218</v>
      </c>
      <c r="E81" s="130">
        <f>E22/$E$25</f>
        <v>0.11371580089188862</v>
      </c>
      <c r="F81" s="130">
        <f>F22/$F$25</f>
        <v>0.11365217391304347</v>
      </c>
      <c r="G81" s="130">
        <f>G22/$G$25</f>
        <v>0.11365454545454548</v>
      </c>
      <c r="H81" s="130">
        <f>H22/$H$25</f>
        <v>0.03830769230769231</v>
      </c>
      <c r="I81" s="130">
        <f>I22/$I$25</f>
        <v>0.038323529411764694</v>
      </c>
      <c r="J81" s="130">
        <f>J22/$J$25</f>
        <v>0.03873239436619718</v>
      </c>
      <c r="K81" s="130">
        <f>K22/$K$25</f>
        <v>0.034800000000000005</v>
      </c>
      <c r="L81" s="130">
        <f>L22/$L$25</f>
        <v>0.038314176245210725</v>
      </c>
      <c r="M81" s="130">
        <f>M22/$M$25</f>
        <v>0.02878771724064399</v>
      </c>
      <c r="N81" s="130">
        <f>N22/$N$25</f>
        <v>0.026111218871696932</v>
      </c>
      <c r="O81" s="130">
        <f>O22/$O$25</f>
        <v>0.04433338707077221</v>
      </c>
      <c r="P81" s="130">
        <f>P22/$P$25</f>
        <v>0.0399480675122341</v>
      </c>
      <c r="Q81" s="130">
        <f>Q22/$Q$25</f>
        <v>0.037037037037037035</v>
      </c>
      <c r="R81" s="129">
        <f>R22/$R$25</f>
        <v>0.03333333333333333</v>
      </c>
      <c r="S81" s="129">
        <f>S22/$S$25</f>
        <v>0.02701916282163196</v>
      </c>
      <c r="T81" s="129">
        <f>T22/$T$25</f>
        <v>0.0273224043715847</v>
      </c>
      <c r="U81" s="129">
        <f>U22/$U$25</f>
        <v>0.020556227327690448</v>
      </c>
      <c r="V81" s="129">
        <f>V22/$V$25</f>
        <v>0.02818086225026288</v>
      </c>
      <c r="W81" s="129">
        <f>W22/$W$25</f>
        <v>0.038529458982180124</v>
      </c>
      <c r="X81" s="129">
        <f>X22/$X$25</f>
        <v>0.03349282296650718</v>
      </c>
      <c r="Y81" s="129">
        <f>Y22/$Y$25</f>
        <v>0.04025423728813559</v>
      </c>
      <c r="Z81" s="129">
        <f t="shared" si="32"/>
        <v>0.03872216844143272</v>
      </c>
      <c r="AA81" s="129">
        <f t="shared" si="33"/>
        <v>0.043746271624577455</v>
      </c>
      <c r="AB81" s="129">
        <f t="shared" si="34"/>
        <v>0.034919249236141425</v>
      </c>
      <c r="AC81" s="129">
        <f t="shared" si="35"/>
        <v>0.031821797931583136</v>
      </c>
      <c r="AD81" s="129">
        <f t="shared" si="30"/>
        <v>0.014809652408746408</v>
      </c>
      <c r="AE81" s="129">
        <f t="shared" si="31"/>
        <v>0.02540650406504065</v>
      </c>
      <c r="AF81"/>
      <c r="AG81"/>
      <c r="AH81"/>
      <c r="AI81"/>
      <c r="AJ81"/>
      <c r="AK81"/>
    </row>
    <row r="82" spans="1:37" ht="12.75">
      <c r="A82" s="12" t="s">
        <v>53</v>
      </c>
      <c r="B82" s="127"/>
      <c r="C82" s="128"/>
      <c r="D82" s="129">
        <f>D23/$D$25</f>
        <v>0.034482758620689655</v>
      </c>
      <c r="E82" s="130">
        <f>E23/$E$25</f>
        <v>0.03706158852597324</v>
      </c>
      <c r="F82" s="130">
        <f>F23/$F$25</f>
        <v>0.04910869565217391</v>
      </c>
      <c r="G82" s="130">
        <f>G23/$G$25</f>
        <v>0.06221818181818183</v>
      </c>
      <c r="H82" s="130">
        <f>H23/$H$25</f>
        <v>0.06180000000000001</v>
      </c>
      <c r="I82" s="130">
        <f>I23/$I$25</f>
        <v>0.06179411764705881</v>
      </c>
      <c r="J82" s="130">
        <f>J23/$J$25</f>
        <v>0.05915492957746479</v>
      </c>
      <c r="K82" s="130">
        <f>K23/$K$25</f>
        <v>0.05160000000000001</v>
      </c>
      <c r="L82" s="130">
        <f>L23/$L$25</f>
        <v>0.06130268199233716</v>
      </c>
      <c r="M82" s="130">
        <f>M23/$M$25</f>
        <v>0.05331058748267405</v>
      </c>
      <c r="N82" s="130">
        <f>N23/$N$25</f>
        <v>0.043866847704450845</v>
      </c>
      <c r="O82" s="130">
        <f>O23/$O$25</f>
        <v>0.036272771239722716</v>
      </c>
      <c r="P82" s="130">
        <f>P23/$P$25</f>
        <v>0.020473384600019972</v>
      </c>
      <c r="Q82" s="130">
        <f>Q23/$Q$25</f>
        <v>0.08148148148148149</v>
      </c>
      <c r="R82" s="129">
        <f>R23/$R$25</f>
        <v>0.08573333333333333</v>
      </c>
      <c r="S82" s="129">
        <f>S23/$S$25</f>
        <v>0.04156794280251071</v>
      </c>
      <c r="T82" s="129">
        <f>T23/$T$25</f>
        <v>0.04918032786885246</v>
      </c>
      <c r="U82" s="129">
        <f>U23/$U$25</f>
        <v>0.03627569528415961</v>
      </c>
      <c r="V82" s="129">
        <f>V23/$V$25</f>
        <v>0.027339642481598318</v>
      </c>
      <c r="W82" s="129">
        <f>W23/$W$25</f>
        <v>0.032107882485150105</v>
      </c>
      <c r="X82" s="129">
        <f>X23/$X$25</f>
        <v>0.04784688995215311</v>
      </c>
      <c r="Y82" s="129">
        <f>Y23/$Y$25</f>
        <v>0.04449152542372881</v>
      </c>
      <c r="Z82" s="129">
        <f t="shared" si="32"/>
        <v>0.03872216844143272</v>
      </c>
      <c r="AA82" s="129">
        <f t="shared" si="33"/>
        <v>0.03976933784052496</v>
      </c>
      <c r="AB82" s="129">
        <f t="shared" si="34"/>
        <v>0.04364906154517678</v>
      </c>
      <c r="AC82" s="129">
        <f t="shared" si="35"/>
        <v>0.045743834526650755</v>
      </c>
      <c r="AD82" s="129">
        <f t="shared" si="30"/>
        <v>0.04425472602143044</v>
      </c>
      <c r="AE82" s="129">
        <f t="shared" si="31"/>
        <v>0.038109756097560975</v>
      </c>
      <c r="AF82"/>
      <c r="AG82"/>
      <c r="AH82"/>
      <c r="AI82"/>
      <c r="AJ82"/>
      <c r="AK82"/>
    </row>
    <row r="83" spans="1:31" ht="12.75">
      <c r="A83" s="16" t="s">
        <v>72</v>
      </c>
      <c r="B83" s="128"/>
      <c r="C83" s="128"/>
      <c r="D83" s="128">
        <f aca="true" t="shared" si="36" ref="D83:X83">1-SUM(D77:D82)</f>
        <v>0.05747126436781613</v>
      </c>
      <c r="E83" s="128">
        <f t="shared" si="36"/>
        <v>0.07547306255273012</v>
      </c>
      <c r="F83" s="128">
        <f t="shared" si="36"/>
        <v>0.09956521739130442</v>
      </c>
      <c r="G83" s="128">
        <f t="shared" si="36"/>
        <v>0.008872727272727143</v>
      </c>
      <c r="H83" s="128">
        <f t="shared" si="36"/>
        <v>0.006338461538461626</v>
      </c>
      <c r="I83" s="128">
        <f t="shared" si="36"/>
        <v>0.006338235294117922</v>
      </c>
      <c r="J83" s="128">
        <f t="shared" si="36"/>
        <v>0.006338028169014187</v>
      </c>
      <c r="K83" s="128">
        <f t="shared" si="36"/>
        <v>0.004959999999999853</v>
      </c>
      <c r="L83" s="128">
        <f t="shared" si="36"/>
        <v>0.0045977011494252595</v>
      </c>
      <c r="M83" s="128">
        <f t="shared" si="36"/>
        <v>0.005224437573302154</v>
      </c>
      <c r="N83" s="128">
        <f t="shared" si="36"/>
        <v>0.0027006460661583853</v>
      </c>
      <c r="O83" s="128">
        <f t="shared" si="36"/>
        <v>0.0012896985329678978</v>
      </c>
      <c r="P83" s="128">
        <f t="shared" si="36"/>
        <v>0.001298312194147555</v>
      </c>
      <c r="Q83" s="128">
        <f t="shared" si="36"/>
        <v>0.002074074074074117</v>
      </c>
      <c r="R83" s="128">
        <f t="shared" si="36"/>
        <v>0.004266666666666641</v>
      </c>
      <c r="S83" s="135">
        <f t="shared" si="36"/>
        <v>0.004447769879868613</v>
      </c>
      <c r="T83" s="135">
        <f t="shared" si="36"/>
        <v>0.005464480874316946</v>
      </c>
      <c r="U83" s="135">
        <f t="shared" si="36"/>
        <v>0.00604594921402668</v>
      </c>
      <c r="V83" s="135">
        <f t="shared" si="36"/>
        <v>0.006519453207150416</v>
      </c>
      <c r="W83" s="135">
        <f t="shared" si="36"/>
        <v>0.0046556429603468175</v>
      </c>
      <c r="X83" s="135">
        <f t="shared" si="36"/>
        <v>0.0035885167464114742</v>
      </c>
      <c r="Y83" s="135">
        <f>1-SUM(Y77:Y82)</f>
        <v>0.0021186440677966045</v>
      </c>
      <c r="Z83" s="129">
        <f t="shared" si="32"/>
        <v>0.04259438528557599</v>
      </c>
      <c r="AA83" s="129">
        <f t="shared" si="33"/>
        <v>0.03181547027241997</v>
      </c>
      <c r="AB83" s="129">
        <f t="shared" si="34"/>
        <v>0.05092390513603958</v>
      </c>
      <c r="AC83" s="129">
        <f t="shared" si="35"/>
        <v>0.03082736674622116</v>
      </c>
      <c r="AD83" s="129">
        <f t="shared" si="30"/>
        <v>0.040073177106019695</v>
      </c>
      <c r="AE83" s="129">
        <f t="shared" si="31"/>
        <v>0.04573170731707317</v>
      </c>
    </row>
    <row r="84" spans="1:31" ht="12.75">
      <c r="A84" s="12"/>
      <c r="B84" s="12"/>
      <c r="C84" s="44"/>
      <c r="D84" s="124"/>
      <c r="E84" s="120"/>
      <c r="F84" s="119"/>
      <c r="G84" s="120"/>
      <c r="H84" s="112"/>
      <c r="I84" s="113"/>
      <c r="J84" s="113"/>
      <c r="K84" s="113"/>
      <c r="L84" s="114"/>
      <c r="M84" s="116"/>
      <c r="N84" s="116"/>
      <c r="O84" s="116"/>
      <c r="P84" s="116"/>
      <c r="Q84" s="116"/>
      <c r="R84" s="116"/>
      <c r="S84" s="116"/>
      <c r="T84" s="43"/>
      <c r="U84" s="136"/>
      <c r="V84" s="136"/>
      <c r="W84" s="43"/>
      <c r="X84" s="136"/>
      <c r="Y84" s="136"/>
      <c r="Z84" s="129"/>
      <c r="AA84" s="129"/>
      <c r="AB84" s="129"/>
      <c r="AC84" s="129"/>
      <c r="AD84" s="129"/>
      <c r="AE84" s="129"/>
    </row>
    <row r="85" spans="1:31" ht="12.75">
      <c r="A85" s="20" t="s">
        <v>28</v>
      </c>
      <c r="B85" s="115"/>
      <c r="C85" s="115"/>
      <c r="D85" s="115">
        <v>1</v>
      </c>
      <c r="E85" s="115">
        <v>1</v>
      </c>
      <c r="F85" s="115">
        <v>1</v>
      </c>
      <c r="G85" s="115">
        <v>1</v>
      </c>
      <c r="H85" s="115">
        <v>1</v>
      </c>
      <c r="I85" s="115">
        <v>1</v>
      </c>
      <c r="J85" s="115">
        <v>1</v>
      </c>
      <c r="K85" s="115">
        <v>1</v>
      </c>
      <c r="L85" s="115">
        <v>1</v>
      </c>
      <c r="M85" s="115">
        <v>1</v>
      </c>
      <c r="N85" s="115">
        <v>1</v>
      </c>
      <c r="O85" s="115">
        <v>1</v>
      </c>
      <c r="P85" s="115">
        <v>1</v>
      </c>
      <c r="Q85" s="115">
        <v>1</v>
      </c>
      <c r="R85" s="115">
        <v>1</v>
      </c>
      <c r="S85" s="115">
        <v>1</v>
      </c>
      <c r="T85" s="115">
        <v>1</v>
      </c>
      <c r="U85" s="137">
        <v>1</v>
      </c>
      <c r="V85" s="115">
        <v>1</v>
      </c>
      <c r="W85" s="137">
        <v>1</v>
      </c>
      <c r="X85" s="115">
        <v>1</v>
      </c>
      <c r="Y85" s="115">
        <v>1</v>
      </c>
      <c r="Z85" s="115">
        <f aca="true" t="shared" si="37" ref="Z85:AE85">SUM(Z77:Z83)</f>
        <v>0.9961277831558567</v>
      </c>
      <c r="AA85" s="115">
        <f t="shared" si="37"/>
        <v>0.9922449791210975</v>
      </c>
      <c r="AB85" s="115">
        <f t="shared" si="37"/>
        <v>0.9930161501527718</v>
      </c>
      <c r="AC85" s="115">
        <f t="shared" si="37"/>
        <v>0.9904534606205249</v>
      </c>
      <c r="AD85" s="115">
        <f t="shared" si="37"/>
        <v>0.9935534454220752</v>
      </c>
      <c r="AE85" s="115">
        <f t="shared" si="37"/>
        <v>0.9951727642276422</v>
      </c>
    </row>
    <row r="86" spans="1:31" ht="12.75">
      <c r="A86" s="22"/>
      <c r="B86" s="22"/>
      <c r="C86" s="45"/>
      <c r="D86" s="26"/>
      <c r="E86" s="50"/>
      <c r="F86" s="45"/>
      <c r="G86" s="50"/>
      <c r="H86" s="39"/>
      <c r="I86" s="25"/>
      <c r="J86" s="25"/>
      <c r="K86" s="25"/>
      <c r="L86" s="26"/>
      <c r="M86" s="26"/>
      <c r="N86" s="26"/>
      <c r="O86" s="26"/>
      <c r="P86" s="26"/>
      <c r="Q86" s="26"/>
      <c r="R86" s="26"/>
      <c r="S86" s="26"/>
      <c r="T86" s="45"/>
      <c r="U86" s="45"/>
      <c r="V86" s="45"/>
      <c r="W86" s="45"/>
      <c r="X86" s="22"/>
      <c r="Y86" s="45"/>
      <c r="Z86" s="45"/>
      <c r="AA86" s="45"/>
      <c r="AB86" s="45"/>
      <c r="AC86" s="45"/>
      <c r="AD86" s="45"/>
      <c r="AE86" s="45"/>
    </row>
    <row r="89" ht="12.75">
      <c r="A89" s="4" t="s">
        <v>87</v>
      </c>
    </row>
    <row r="90" ht="12.75">
      <c r="A90" s="4" t="s">
        <v>88</v>
      </c>
    </row>
    <row r="91" spans="1:31" ht="12.75">
      <c r="A91" s="52" t="s">
        <v>5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42"/>
      <c r="U91" s="42"/>
      <c r="V91" s="134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ht="12.75">
      <c r="A92" s="52" t="s">
        <v>71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43"/>
      <c r="U92" s="43"/>
      <c r="V92" s="136"/>
      <c r="W92" s="43"/>
      <c r="X92" s="43"/>
      <c r="Y92" s="43"/>
      <c r="Z92" s="43"/>
      <c r="AA92" s="43"/>
      <c r="AB92" s="43"/>
      <c r="AC92" s="43"/>
      <c r="AD92" s="43"/>
      <c r="AE92" s="43"/>
    </row>
    <row r="93" spans="1:31" ht="12.75">
      <c r="A93" s="14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43"/>
      <c r="U93" s="43"/>
      <c r="V93" s="136"/>
      <c r="W93" s="43"/>
      <c r="X93" s="43"/>
      <c r="Y93" s="43"/>
      <c r="Z93" s="43"/>
      <c r="AA93" s="43"/>
      <c r="AB93" s="43"/>
      <c r="AC93" s="43"/>
      <c r="AD93" s="43"/>
      <c r="AE93" s="43"/>
    </row>
    <row r="94" spans="1:31" ht="12.75">
      <c r="A94" s="16" t="s">
        <v>23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43">
        <f aca="true" t="shared" si="38" ref="T94:AC103">T15/$AD$25*100</f>
        <v>0</v>
      </c>
      <c r="U94" s="43">
        <f t="shared" si="38"/>
        <v>0</v>
      </c>
      <c r="V94" s="136">
        <f t="shared" si="38"/>
        <v>0</v>
      </c>
      <c r="W94" s="43">
        <f t="shared" si="38"/>
        <v>0</v>
      </c>
      <c r="X94" s="43">
        <f t="shared" si="38"/>
        <v>0</v>
      </c>
      <c r="Y94" s="43">
        <f t="shared" si="38"/>
        <v>0</v>
      </c>
      <c r="Z94" s="43">
        <f t="shared" si="38"/>
        <v>0</v>
      </c>
      <c r="AA94" s="43">
        <f t="shared" si="38"/>
        <v>0</v>
      </c>
      <c r="AB94" s="43">
        <f t="shared" si="38"/>
        <v>0.13938496384702503</v>
      </c>
      <c r="AC94" s="43">
        <f t="shared" si="38"/>
        <v>0.13938496384702503</v>
      </c>
      <c r="AD94" s="43">
        <f>AD15/$AD$25*100</f>
        <v>0.12196184336614689</v>
      </c>
      <c r="AE94" s="43">
        <f aca="true" t="shared" si="39" ref="AE94:AE103">AE15/$AE$25*100</f>
        <v>0.10162601626016259</v>
      </c>
    </row>
    <row r="95" spans="1:31" ht="12.75">
      <c r="A95" s="16" t="s">
        <v>24</v>
      </c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43">
        <f t="shared" si="38"/>
        <v>0.08711560240439065</v>
      </c>
      <c r="U95" s="43">
        <f t="shared" si="38"/>
        <v>0.08711560240439065</v>
      </c>
      <c r="V95" s="136">
        <f t="shared" si="38"/>
        <v>0.13067340360658597</v>
      </c>
      <c r="W95" s="43">
        <f t="shared" si="38"/>
        <v>0.11325028312570783</v>
      </c>
      <c r="X95" s="43">
        <f t="shared" si="38"/>
        <v>0.08711560240439065</v>
      </c>
      <c r="Y95" s="43">
        <f t="shared" si="38"/>
        <v>0.08711560240439065</v>
      </c>
      <c r="Z95" s="43">
        <f t="shared" si="38"/>
        <v>0.3484624096175626</v>
      </c>
      <c r="AA95" s="43">
        <f t="shared" si="38"/>
        <v>0.6795016987542469</v>
      </c>
      <c r="AB95" s="43">
        <f t="shared" si="38"/>
        <v>0.6969248192351252</v>
      </c>
      <c r="AC95" s="43">
        <f t="shared" si="38"/>
        <v>0.6969248192351252</v>
      </c>
      <c r="AD95" s="43">
        <f>AD16/$AD$25*100</f>
        <v>0.5226936144263439</v>
      </c>
      <c r="AE95" s="43">
        <f t="shared" si="39"/>
        <v>0.38109756097560976</v>
      </c>
    </row>
    <row r="96" spans="1:31" ht="12.75">
      <c r="A96" s="16" t="s">
        <v>26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43">
        <f t="shared" si="38"/>
        <v>7.840404216395156</v>
      </c>
      <c r="U96" s="43">
        <f t="shared" si="38"/>
        <v>8.363097830821502</v>
      </c>
      <c r="V96" s="136">
        <f t="shared" si="38"/>
        <v>9.58271626448297</v>
      </c>
      <c r="W96" s="43">
        <f t="shared" si="38"/>
        <v>16.55196445683422</v>
      </c>
      <c r="X96" s="43">
        <f t="shared" si="38"/>
        <v>23.521212649185472</v>
      </c>
      <c r="Y96" s="43">
        <f t="shared" si="38"/>
        <v>30.49046084153672</v>
      </c>
      <c r="Z96" s="43">
        <f t="shared" si="38"/>
        <v>37.459709033887975</v>
      </c>
      <c r="AA96" s="43">
        <f t="shared" si="38"/>
        <v>35.020472166565035</v>
      </c>
      <c r="AB96" s="43">
        <f t="shared" si="38"/>
        <v>53.14051746667828</v>
      </c>
      <c r="AC96" s="43">
        <f t="shared" si="38"/>
        <v>30.316229636727943</v>
      </c>
      <c r="AD96" s="43">
        <f aca="true" t="shared" si="40" ref="AD96:AD103">AD17/$AD$25*100</f>
        <v>41.8154891541075</v>
      </c>
      <c r="AE96" s="43">
        <f t="shared" si="39"/>
        <v>43.82621951219512</v>
      </c>
    </row>
    <row r="97" spans="1:31" ht="12.75">
      <c r="A97" s="16" t="s">
        <v>25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43">
        <f t="shared" si="38"/>
        <v>0.08711560240439065</v>
      </c>
      <c r="U97" s="43">
        <f t="shared" si="38"/>
        <v>0.08711560240439065</v>
      </c>
      <c r="V97" s="136">
        <f t="shared" si="38"/>
        <v>0.13938496384702503</v>
      </c>
      <c r="W97" s="43">
        <f t="shared" si="38"/>
        <v>0.13938496384702503</v>
      </c>
      <c r="X97" s="43">
        <f t="shared" si="38"/>
        <v>0.1742312048087813</v>
      </c>
      <c r="Y97" s="43">
        <f t="shared" si="38"/>
        <v>0.08711560240439065</v>
      </c>
      <c r="Z97" s="43">
        <f t="shared" si="38"/>
        <v>0.08711560240439065</v>
      </c>
      <c r="AA97" s="43">
        <f t="shared" si="38"/>
        <v>0.3484624096175626</v>
      </c>
      <c r="AB97" s="43">
        <f t="shared" si="38"/>
        <v>0.26134680721317194</v>
      </c>
      <c r="AC97" s="43">
        <f t="shared" si="38"/>
        <v>0.26134680721317194</v>
      </c>
      <c r="AD97" s="43">
        <f t="shared" si="40"/>
        <v>0.3223277288962454</v>
      </c>
      <c r="AE97" s="43">
        <f t="shared" si="39"/>
        <v>0.3048780487804878</v>
      </c>
    </row>
    <row r="98" spans="1:31" ht="12.75">
      <c r="A98" s="16" t="s">
        <v>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43">
        <f t="shared" si="38"/>
        <v>3.571739698580016</v>
      </c>
      <c r="U98" s="43">
        <f t="shared" si="38"/>
        <v>3.049046084153672</v>
      </c>
      <c r="V98" s="136">
        <f t="shared" si="38"/>
        <v>4.704242529837095</v>
      </c>
      <c r="W98" s="43">
        <f t="shared" si="38"/>
        <v>5.226936144263438</v>
      </c>
      <c r="X98" s="43">
        <f t="shared" si="38"/>
        <v>5.923860963498563</v>
      </c>
      <c r="Y98" s="43">
        <f t="shared" si="38"/>
        <v>5.923860963498563</v>
      </c>
      <c r="Z98" s="43">
        <f t="shared" si="38"/>
        <v>5.575398553881001</v>
      </c>
      <c r="AA98" s="43">
        <f t="shared" si="38"/>
        <v>6.098092168307344</v>
      </c>
      <c r="AB98" s="43">
        <f t="shared" si="38"/>
        <v>7.317710601968813</v>
      </c>
      <c r="AC98" s="43">
        <f t="shared" si="38"/>
        <v>4.878473734645876</v>
      </c>
      <c r="AD98" s="43">
        <f t="shared" si="40"/>
        <v>5.314051746667829</v>
      </c>
      <c r="AE98" s="43">
        <f t="shared" si="39"/>
        <v>5.08130081300813</v>
      </c>
    </row>
    <row r="99" spans="1:31" ht="12.75">
      <c r="A99" s="16" t="s">
        <v>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43">
        <f t="shared" si="38"/>
        <v>15.680808432790313</v>
      </c>
      <c r="U99" s="43">
        <f t="shared" si="38"/>
        <v>14.286958794320064</v>
      </c>
      <c r="V99" s="136">
        <f t="shared" si="38"/>
        <v>21.778900601097657</v>
      </c>
      <c r="W99" s="43">
        <f t="shared" si="38"/>
        <v>25.263524697273287</v>
      </c>
      <c r="X99" s="43">
        <f t="shared" si="38"/>
        <v>33.10392891366844</v>
      </c>
      <c r="Y99" s="43">
        <f t="shared" si="38"/>
        <v>34.84624096175625</v>
      </c>
      <c r="Z99" s="43">
        <f t="shared" si="38"/>
        <v>35.71739698580016</v>
      </c>
      <c r="AA99" s="43">
        <f t="shared" si="38"/>
        <v>35.368934576182596</v>
      </c>
      <c r="AB99" s="43">
        <f t="shared" si="38"/>
        <v>42.68664517815141</v>
      </c>
      <c r="AC99" s="43">
        <f t="shared" si="38"/>
        <v>41.8154891541075</v>
      </c>
      <c r="AD99" s="43">
        <f t="shared" si="40"/>
        <v>41.98972035891629</v>
      </c>
      <c r="AE99" s="43">
        <f t="shared" si="39"/>
        <v>39.38008130081301</v>
      </c>
    </row>
    <row r="100" spans="1:31" ht="12.75">
      <c r="A100" s="16" t="s">
        <v>17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43">
        <f t="shared" si="38"/>
        <v>2.1778900601097657</v>
      </c>
      <c r="U100" s="43">
        <f t="shared" si="38"/>
        <v>1.3067340360658595</v>
      </c>
      <c r="V100" s="136">
        <f t="shared" si="38"/>
        <v>2.7876992769405007</v>
      </c>
      <c r="W100" s="43">
        <f t="shared" si="38"/>
        <v>3.136161686558063</v>
      </c>
      <c r="X100" s="43">
        <f t="shared" si="38"/>
        <v>4.09443331300636</v>
      </c>
      <c r="Y100" s="43">
        <f t="shared" si="38"/>
        <v>3.833086505793188</v>
      </c>
      <c r="Z100" s="43">
        <f t="shared" si="38"/>
        <v>3.484624096175625</v>
      </c>
      <c r="AA100" s="43">
        <f t="shared" si="38"/>
        <v>3.833086505793188</v>
      </c>
      <c r="AB100" s="43">
        <f t="shared" si="38"/>
        <v>4.181548915410751</v>
      </c>
      <c r="AC100" s="43">
        <f t="shared" si="38"/>
        <v>2.7876992769405007</v>
      </c>
      <c r="AD100" s="43">
        <f t="shared" si="40"/>
        <v>1.4809652408746408</v>
      </c>
      <c r="AE100" s="43">
        <f t="shared" si="39"/>
        <v>2.540650406504065</v>
      </c>
    </row>
    <row r="101" spans="1:31" ht="12.75">
      <c r="A101" s="16" t="s">
        <v>9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43">
        <f t="shared" si="38"/>
        <v>0.8711560240439062</v>
      </c>
      <c r="U101" s="43">
        <f t="shared" si="38"/>
        <v>0.5923860963498564</v>
      </c>
      <c r="V101" s="136">
        <f t="shared" si="38"/>
        <v>1.1673490722188347</v>
      </c>
      <c r="W101" s="43">
        <f t="shared" si="38"/>
        <v>2.0907744577053755</v>
      </c>
      <c r="X101" s="43">
        <f t="shared" si="38"/>
        <v>2.439236867322938</v>
      </c>
      <c r="Y101" s="43">
        <f t="shared" si="38"/>
        <v>3.3103928913668446</v>
      </c>
      <c r="Z101" s="43">
        <f t="shared" si="38"/>
        <v>3.484624096175625</v>
      </c>
      <c r="AA101" s="43">
        <f t="shared" si="38"/>
        <v>3.484624096175625</v>
      </c>
      <c r="AB101" s="43">
        <f t="shared" si="38"/>
        <v>5.226936144263438</v>
      </c>
      <c r="AC101" s="43">
        <f t="shared" si="38"/>
        <v>4.00731771060197</v>
      </c>
      <c r="AD101" s="43">
        <f t="shared" si="40"/>
        <v>4.425472602143044</v>
      </c>
      <c r="AE101" s="43">
        <f t="shared" si="39"/>
        <v>3.8109756097560976</v>
      </c>
    </row>
    <row r="102" spans="1:31" ht="12.75">
      <c r="A102" s="16" t="s">
        <v>27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43">
        <f t="shared" si="38"/>
        <v>1.5680808432790314</v>
      </c>
      <c r="U102" s="43">
        <f t="shared" si="38"/>
        <v>1.0453872288526878</v>
      </c>
      <c r="V102" s="136">
        <f t="shared" si="38"/>
        <v>1.1325028312570782</v>
      </c>
      <c r="W102" s="43">
        <f t="shared" si="38"/>
        <v>1.7423120480878125</v>
      </c>
      <c r="X102" s="43">
        <f t="shared" si="38"/>
        <v>3.484624096175625</v>
      </c>
      <c r="Y102" s="43">
        <f t="shared" si="38"/>
        <v>3.6588553009844067</v>
      </c>
      <c r="Z102" s="43">
        <f t="shared" si="38"/>
        <v>3.833086505793188</v>
      </c>
      <c r="AA102" s="43">
        <f t="shared" si="38"/>
        <v>2.7876992769405007</v>
      </c>
      <c r="AB102" s="43">
        <f t="shared" si="38"/>
        <v>6.098092168307344</v>
      </c>
      <c r="AC102" s="43">
        <f t="shared" si="38"/>
        <v>2.7005836745361096</v>
      </c>
      <c r="AD102" s="43">
        <f t="shared" si="40"/>
        <v>4.00731771060197</v>
      </c>
      <c r="AE102" s="43">
        <f t="shared" si="39"/>
        <v>4.573170731707317</v>
      </c>
    </row>
    <row r="103" spans="1:31" ht="12.75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66">
        <f t="shared" si="38"/>
        <v>0</v>
      </c>
      <c r="U103" s="66">
        <f t="shared" si="38"/>
        <v>0</v>
      </c>
      <c r="V103" s="151">
        <f t="shared" si="38"/>
        <v>0</v>
      </c>
      <c r="W103" s="66">
        <f t="shared" si="38"/>
        <v>0</v>
      </c>
      <c r="X103" s="66">
        <f t="shared" si="38"/>
        <v>0</v>
      </c>
      <c r="Y103" s="66">
        <f t="shared" si="38"/>
        <v>0</v>
      </c>
      <c r="Z103" s="66">
        <f t="shared" si="38"/>
        <v>0</v>
      </c>
      <c r="AA103" s="66">
        <f t="shared" si="38"/>
        <v>0</v>
      </c>
      <c r="AB103" s="66">
        <f t="shared" si="38"/>
        <v>0</v>
      </c>
      <c r="AC103" s="66">
        <f t="shared" si="38"/>
        <v>0</v>
      </c>
      <c r="AD103" s="66">
        <f t="shared" si="40"/>
        <v>0</v>
      </c>
      <c r="AE103" s="66">
        <f t="shared" si="39"/>
        <v>0</v>
      </c>
    </row>
  </sheetData>
  <sheetProtection/>
  <printOptions/>
  <pageMargins left="0.8" right="0.8" top="0" bottom="0" header="0.5" footer="0.5"/>
  <pageSetup fitToHeight="1" fitToWidth="1"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63"/>
  <sheetViews>
    <sheetView zoomScale="110" zoomScaleNormal="110" zoomScalePageLayoutView="0" workbookViewId="0" topLeftCell="A7">
      <selection activeCell="M25" sqref="M25"/>
    </sheetView>
  </sheetViews>
  <sheetFormatPr defaultColWidth="9.7109375" defaultRowHeight="12.75"/>
  <cols>
    <col min="1" max="1" width="27.00390625" style="81" customWidth="1"/>
    <col min="2" max="2" width="12.8515625" style="80" hidden="1" customWidth="1"/>
    <col min="3" max="3" width="13.57421875" style="80" hidden="1" customWidth="1"/>
    <col min="4" max="7" width="11.421875" style="80" hidden="1" customWidth="1"/>
    <col min="8" max="9" width="12.00390625" style="81" hidden="1" customWidth="1"/>
    <col min="10" max="10" width="12.421875" style="81" customWidth="1"/>
    <col min="11" max="21" width="10.421875" style="81" customWidth="1"/>
    <col min="22" max="22" width="2.28125" style="81" customWidth="1"/>
    <col min="23" max="23" width="11.57421875" style="81" customWidth="1"/>
    <col min="24" max="24" width="3.140625" style="81" customWidth="1"/>
    <col min="25" max="28" width="11.57421875" style="81" customWidth="1"/>
    <col min="29" max="29" width="9.7109375" style="81" customWidth="1"/>
    <col min="30" max="38" width="11.57421875" style="81" customWidth="1"/>
    <col min="39" max="16384" width="9.7109375" style="81" customWidth="1"/>
  </cols>
  <sheetData>
    <row r="1" spans="1:5" ht="14.25" customHeight="1">
      <c r="A1" s="78" t="s">
        <v>58</v>
      </c>
      <c r="B1" s="79"/>
      <c r="C1" s="79"/>
      <c r="D1" s="79"/>
      <c r="E1" s="79"/>
    </row>
    <row r="3" spans="1:5" ht="15">
      <c r="A3" s="82" t="s">
        <v>96</v>
      </c>
      <c r="B3" s="83"/>
      <c r="C3" s="83"/>
      <c r="D3" s="83"/>
      <c r="E3" s="83"/>
    </row>
    <row r="4" spans="1:5" ht="12">
      <c r="A4" s="84"/>
      <c r="B4" s="83"/>
      <c r="C4" s="83"/>
      <c r="D4" s="83"/>
      <c r="E4" s="83"/>
    </row>
    <row r="5" spans="1:5" ht="12">
      <c r="A5" s="85"/>
      <c r="B5" s="86"/>
      <c r="C5" s="86"/>
      <c r="D5" s="86"/>
      <c r="E5" s="86"/>
    </row>
    <row r="6" spans="1:5" ht="12.75">
      <c r="A6" s="87" t="s">
        <v>47</v>
      </c>
      <c r="B6" s="88"/>
      <c r="C6" s="88"/>
      <c r="D6" s="88"/>
      <c r="E6" s="88"/>
    </row>
    <row r="7" spans="1:18" ht="12.75">
      <c r="A7" s="89"/>
      <c r="B7" s="90" t="s">
        <v>77</v>
      </c>
      <c r="C7" s="91" t="s">
        <v>79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89</v>
      </c>
      <c r="J7" s="1" t="s">
        <v>77</v>
      </c>
      <c r="K7" s="1" t="s">
        <v>79</v>
      </c>
      <c r="L7" s="1" t="s">
        <v>81</v>
      </c>
      <c r="M7" s="1" t="s">
        <v>82</v>
      </c>
      <c r="N7" s="1" t="s">
        <v>83</v>
      </c>
      <c r="O7" s="1" t="s">
        <v>84</v>
      </c>
      <c r="P7" s="1" t="s">
        <v>86</v>
      </c>
      <c r="Q7" s="1" t="s">
        <v>98</v>
      </c>
      <c r="R7" s="1" t="s">
        <v>94</v>
      </c>
    </row>
    <row r="8" spans="1:18" ht="12.75">
      <c r="A8" s="92"/>
      <c r="B8" s="93" t="s">
        <v>78</v>
      </c>
      <c r="C8" s="93" t="s">
        <v>78</v>
      </c>
      <c r="D8" s="8" t="s">
        <v>75</v>
      </c>
      <c r="E8" s="8" t="s">
        <v>75</v>
      </c>
      <c r="F8" s="8" t="s">
        <v>75</v>
      </c>
      <c r="G8" s="8" t="s">
        <v>75</v>
      </c>
      <c r="H8" s="8" t="s">
        <v>75</v>
      </c>
      <c r="I8" s="8" t="s">
        <v>75</v>
      </c>
      <c r="J8" s="8" t="s">
        <v>92</v>
      </c>
      <c r="K8" s="8" t="s">
        <v>92</v>
      </c>
      <c r="L8" s="8" t="s">
        <v>92</v>
      </c>
      <c r="M8" s="8" t="s">
        <v>92</v>
      </c>
      <c r="N8" s="8" t="s">
        <v>92</v>
      </c>
      <c r="O8" s="8" t="s">
        <v>92</v>
      </c>
      <c r="P8" s="8" t="s">
        <v>92</v>
      </c>
      <c r="Q8" s="8" t="s">
        <v>92</v>
      </c>
      <c r="R8" s="8" t="s">
        <v>92</v>
      </c>
    </row>
    <row r="9" spans="1:18" ht="12.75">
      <c r="A9" s="94" t="s">
        <v>5</v>
      </c>
      <c r="B9" s="95" t="s">
        <v>6</v>
      </c>
      <c r="C9" s="95" t="s">
        <v>6</v>
      </c>
      <c r="D9" s="41" t="s">
        <v>6</v>
      </c>
      <c r="E9" s="41" t="s">
        <v>6</v>
      </c>
      <c r="F9" s="41" t="s">
        <v>6</v>
      </c>
      <c r="G9" s="41" t="s">
        <v>6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1" t="s">
        <v>6</v>
      </c>
      <c r="O9" s="41" t="s">
        <v>6</v>
      </c>
      <c r="P9" s="41" t="s">
        <v>6</v>
      </c>
      <c r="Q9" s="41" t="s">
        <v>6</v>
      </c>
      <c r="R9" s="41" t="s">
        <v>6</v>
      </c>
    </row>
    <row r="10" spans="1:18" ht="12.75">
      <c r="A10" s="96"/>
      <c r="B10" s="97"/>
      <c r="C10" s="97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2.75">
      <c r="A11" s="98" t="s">
        <v>48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43"/>
      <c r="K11" s="43">
        <v>0.8</v>
      </c>
      <c r="L11" s="43">
        <v>0.8</v>
      </c>
      <c r="M11" s="43">
        <v>0.8</v>
      </c>
      <c r="N11" s="43">
        <v>0.8</v>
      </c>
      <c r="O11" s="43">
        <v>0.8</v>
      </c>
      <c r="P11" s="43">
        <v>0.8</v>
      </c>
      <c r="Q11" s="43">
        <v>0.8</v>
      </c>
      <c r="R11" s="75"/>
    </row>
    <row r="12" spans="1:18" ht="12.75">
      <c r="A12" s="98" t="s">
        <v>49</v>
      </c>
      <c r="B12" s="75">
        <v>0.5</v>
      </c>
      <c r="C12" s="75">
        <v>2</v>
      </c>
      <c r="D12" s="75">
        <v>2</v>
      </c>
      <c r="E12" s="75">
        <v>2</v>
      </c>
      <c r="F12" s="75">
        <v>2</v>
      </c>
      <c r="G12" s="75">
        <v>2</v>
      </c>
      <c r="H12" s="75">
        <v>2</v>
      </c>
      <c r="I12" s="75">
        <v>2</v>
      </c>
      <c r="J12" s="43"/>
      <c r="K12" s="43">
        <v>4</v>
      </c>
      <c r="L12" s="43">
        <v>4</v>
      </c>
      <c r="M12" s="43">
        <v>4</v>
      </c>
      <c r="N12" s="43">
        <v>4</v>
      </c>
      <c r="O12" s="43">
        <v>4</v>
      </c>
      <c r="P12" s="43">
        <v>4</v>
      </c>
      <c r="Q12" s="43">
        <v>4</v>
      </c>
      <c r="R12" s="75"/>
    </row>
    <row r="13" spans="1:18" ht="12.75">
      <c r="A13" s="98" t="s">
        <v>50</v>
      </c>
      <c r="B13" s="75">
        <v>215</v>
      </c>
      <c r="C13" s="75">
        <v>215</v>
      </c>
      <c r="D13" s="75">
        <v>215</v>
      </c>
      <c r="E13" s="75">
        <v>215</v>
      </c>
      <c r="F13" s="75">
        <v>215</v>
      </c>
      <c r="G13" s="75">
        <v>215</v>
      </c>
      <c r="H13" s="75">
        <v>215</v>
      </c>
      <c r="I13" s="75">
        <v>215</v>
      </c>
      <c r="J13" s="43"/>
      <c r="K13" s="43">
        <v>174</v>
      </c>
      <c r="L13" s="43">
        <v>174</v>
      </c>
      <c r="M13" s="43">
        <v>174</v>
      </c>
      <c r="N13" s="43">
        <v>174</v>
      </c>
      <c r="O13" s="43">
        <v>174</v>
      </c>
      <c r="P13" s="43">
        <v>174</v>
      </c>
      <c r="Q13" s="43">
        <v>174</v>
      </c>
      <c r="R13" s="75"/>
    </row>
    <row r="14" spans="1:18" ht="12.75">
      <c r="A14" s="98" t="s">
        <v>51</v>
      </c>
      <c r="B14" s="75">
        <v>0.5</v>
      </c>
      <c r="C14" s="75">
        <v>0.5</v>
      </c>
      <c r="D14" s="75">
        <v>0.5</v>
      </c>
      <c r="E14" s="75">
        <v>0.5</v>
      </c>
      <c r="F14" s="75">
        <v>0.5</v>
      </c>
      <c r="G14" s="75">
        <v>0.5</v>
      </c>
      <c r="H14" s="75">
        <v>0.5</v>
      </c>
      <c r="I14" s="75">
        <v>0.5</v>
      </c>
      <c r="J14" s="43"/>
      <c r="K14" s="43">
        <v>1.5</v>
      </c>
      <c r="L14" s="43">
        <v>1.5</v>
      </c>
      <c r="M14" s="43">
        <v>1.5</v>
      </c>
      <c r="N14" s="43">
        <v>1.5</v>
      </c>
      <c r="O14" s="43">
        <v>1.5</v>
      </c>
      <c r="P14" s="43">
        <v>1.5</v>
      </c>
      <c r="Q14" s="43">
        <v>1.5</v>
      </c>
      <c r="R14" s="75"/>
    </row>
    <row r="15" spans="1:18" ht="12.75">
      <c r="A15" s="98" t="s">
        <v>7</v>
      </c>
      <c r="B15" s="75">
        <v>32</v>
      </c>
      <c r="C15" s="75">
        <v>32</v>
      </c>
      <c r="D15" s="75">
        <v>32</v>
      </c>
      <c r="E15" s="75">
        <v>32</v>
      </c>
      <c r="F15" s="75">
        <v>32</v>
      </c>
      <c r="G15" s="75">
        <v>32</v>
      </c>
      <c r="H15" s="75">
        <v>32</v>
      </c>
      <c r="I15" s="75">
        <v>32</v>
      </c>
      <c r="J15" s="43"/>
      <c r="K15" s="43">
        <v>30</v>
      </c>
      <c r="L15" s="43">
        <v>28</v>
      </c>
      <c r="M15" s="43">
        <v>28</v>
      </c>
      <c r="N15" s="43">
        <v>28</v>
      </c>
      <c r="O15" s="43">
        <v>28</v>
      </c>
      <c r="P15" s="43">
        <v>28</v>
      </c>
      <c r="Q15" s="43">
        <v>28</v>
      </c>
      <c r="R15" s="75"/>
    </row>
    <row r="16" spans="1:18" ht="12.75">
      <c r="A16" s="98" t="s">
        <v>8</v>
      </c>
      <c r="B16" s="75">
        <v>205</v>
      </c>
      <c r="C16" s="75">
        <v>205</v>
      </c>
      <c r="D16" s="75">
        <v>205</v>
      </c>
      <c r="E16" s="75">
        <v>205</v>
      </c>
      <c r="F16" s="75">
        <v>205</v>
      </c>
      <c r="G16" s="75">
        <v>205</v>
      </c>
      <c r="H16" s="75">
        <v>205</v>
      </c>
      <c r="I16" s="75">
        <v>205</v>
      </c>
      <c r="J16" s="43"/>
      <c r="K16" s="43">
        <v>242</v>
      </c>
      <c r="L16" s="43">
        <v>240</v>
      </c>
      <c r="M16" s="43">
        <v>240</v>
      </c>
      <c r="N16" s="43">
        <v>240</v>
      </c>
      <c r="O16" s="43">
        <v>240</v>
      </c>
      <c r="P16" s="43">
        <v>240</v>
      </c>
      <c r="Q16" s="43">
        <v>240</v>
      </c>
      <c r="R16" s="75"/>
    </row>
    <row r="17" spans="1:18" ht="12.75">
      <c r="A17" s="98" t="s">
        <v>52</v>
      </c>
      <c r="B17" s="75">
        <v>20</v>
      </c>
      <c r="C17" s="75">
        <v>20</v>
      </c>
      <c r="D17" s="75">
        <v>20</v>
      </c>
      <c r="E17" s="75">
        <v>20</v>
      </c>
      <c r="F17" s="75">
        <v>20</v>
      </c>
      <c r="G17" s="75">
        <v>20</v>
      </c>
      <c r="H17" s="75">
        <v>20</v>
      </c>
      <c r="I17" s="75">
        <v>20</v>
      </c>
      <c r="J17" s="43"/>
      <c r="K17" s="43">
        <v>24.5</v>
      </c>
      <c r="L17" s="43">
        <v>16</v>
      </c>
      <c r="M17" s="43">
        <v>16</v>
      </c>
      <c r="N17" s="43">
        <v>16</v>
      </c>
      <c r="O17" s="43">
        <v>16</v>
      </c>
      <c r="P17" s="43">
        <v>16</v>
      </c>
      <c r="Q17" s="43">
        <v>16</v>
      </c>
      <c r="R17" s="75"/>
    </row>
    <row r="18" spans="1:18" ht="12.75">
      <c r="A18" s="98" t="s">
        <v>9</v>
      </c>
      <c r="B18" s="75">
        <v>20</v>
      </c>
      <c r="C18" s="75">
        <v>20</v>
      </c>
      <c r="D18" s="75">
        <v>20</v>
      </c>
      <c r="E18" s="75">
        <v>20</v>
      </c>
      <c r="F18" s="75">
        <v>20</v>
      </c>
      <c r="G18" s="75">
        <v>20</v>
      </c>
      <c r="H18" s="75">
        <v>20</v>
      </c>
      <c r="I18" s="75">
        <v>20</v>
      </c>
      <c r="J18" s="43"/>
      <c r="K18" s="43">
        <v>25</v>
      </c>
      <c r="L18" s="43">
        <v>23</v>
      </c>
      <c r="M18" s="43">
        <v>23</v>
      </c>
      <c r="N18" s="43">
        <v>23</v>
      </c>
      <c r="O18" s="43">
        <v>23</v>
      </c>
      <c r="P18" s="43">
        <v>23</v>
      </c>
      <c r="Q18" s="43">
        <v>23</v>
      </c>
      <c r="R18" s="75"/>
    </row>
    <row r="19" spans="1:18" ht="12.75">
      <c r="A19" s="98" t="s">
        <v>53</v>
      </c>
      <c r="B19" s="75">
        <v>22</v>
      </c>
      <c r="C19" s="75">
        <v>22</v>
      </c>
      <c r="D19" s="75">
        <v>22</v>
      </c>
      <c r="E19" s="75">
        <v>22</v>
      </c>
      <c r="F19" s="75">
        <v>22</v>
      </c>
      <c r="G19" s="75">
        <v>22</v>
      </c>
      <c r="H19" s="75">
        <v>22</v>
      </c>
      <c r="I19" s="75">
        <v>22</v>
      </c>
      <c r="J19" s="43"/>
      <c r="K19" s="43">
        <v>18</v>
      </c>
      <c r="L19" s="43">
        <v>15.5</v>
      </c>
      <c r="M19" s="43">
        <v>15.5</v>
      </c>
      <c r="N19" s="43">
        <v>15.5</v>
      </c>
      <c r="O19" s="43">
        <v>15.5</v>
      </c>
      <c r="P19" s="43">
        <v>15.5</v>
      </c>
      <c r="Q19" s="43">
        <v>15.5</v>
      </c>
      <c r="R19" s="75"/>
    </row>
    <row r="20" spans="1:18" ht="12.75">
      <c r="A20" s="96"/>
      <c r="B20" s="43"/>
      <c r="C20" s="97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240" ht="12.75">
      <c r="A21" s="99" t="s">
        <v>54</v>
      </c>
      <c r="B21" s="64">
        <f aca="true" t="shared" si="0" ref="B21:Q21">SUM(B11:B19)</f>
        <v>515</v>
      </c>
      <c r="C21" s="107">
        <f t="shared" si="0"/>
        <v>516.5</v>
      </c>
      <c r="D21" s="64">
        <f t="shared" si="0"/>
        <v>516.5</v>
      </c>
      <c r="E21" s="64">
        <f t="shared" si="0"/>
        <v>516.5</v>
      </c>
      <c r="F21" s="64">
        <f t="shared" si="0"/>
        <v>516.5</v>
      </c>
      <c r="G21" s="64">
        <f t="shared" si="0"/>
        <v>516.5</v>
      </c>
      <c r="H21" s="64">
        <f t="shared" si="0"/>
        <v>516.5</v>
      </c>
      <c r="I21" s="64">
        <f t="shared" si="0"/>
        <v>516.5</v>
      </c>
      <c r="J21" s="64">
        <v>535</v>
      </c>
      <c r="K21" s="64">
        <f t="shared" si="0"/>
        <v>519.8</v>
      </c>
      <c r="L21" s="64">
        <f t="shared" si="0"/>
        <v>502.8</v>
      </c>
      <c r="M21" s="64">
        <f t="shared" si="0"/>
        <v>502.8</v>
      </c>
      <c r="N21" s="64">
        <f t="shared" si="0"/>
        <v>502.8</v>
      </c>
      <c r="O21" s="64">
        <f t="shared" si="0"/>
        <v>502.8</v>
      </c>
      <c r="P21" s="64">
        <f t="shared" si="0"/>
        <v>502.8</v>
      </c>
      <c r="Q21" s="64">
        <f t="shared" si="0"/>
        <v>502.8</v>
      </c>
      <c r="R21" s="64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</row>
    <row r="22" spans="1:18" ht="12.75">
      <c r="A22" s="101"/>
      <c r="B22" s="102"/>
      <c r="C22" s="102"/>
      <c r="D22" s="102"/>
      <c r="E22" s="102"/>
      <c r="F22" s="103"/>
      <c r="G22" s="103"/>
      <c r="H22" s="103"/>
      <c r="I22" s="103"/>
      <c r="J22" s="45"/>
      <c r="K22" s="103"/>
      <c r="L22" s="45"/>
      <c r="M22" s="45"/>
      <c r="N22" s="45"/>
      <c r="O22" s="45"/>
      <c r="P22" s="45"/>
      <c r="Q22" s="45"/>
      <c r="R22" s="45"/>
    </row>
    <row r="23" spans="8:10" ht="12.75">
      <c r="H23" s="80"/>
      <c r="I23" s="80"/>
      <c r="J23" s="2"/>
    </row>
    <row r="24" spans="8:10" ht="12.75">
      <c r="H24" s="80"/>
      <c r="I24" s="80"/>
      <c r="J24" s="2"/>
    </row>
    <row r="25" spans="1:10" ht="12.75">
      <c r="A25" s="104"/>
      <c r="B25" s="105"/>
      <c r="C25" s="105"/>
      <c r="D25" s="105"/>
      <c r="E25" s="105"/>
      <c r="H25" s="80"/>
      <c r="I25" s="80"/>
      <c r="J25" s="2"/>
    </row>
    <row r="26" spans="1:10" ht="12.75">
      <c r="A26" s="104"/>
      <c r="B26" s="105"/>
      <c r="C26" s="105"/>
      <c r="D26" s="105"/>
      <c r="E26" s="105"/>
      <c r="H26" s="80"/>
      <c r="I26" s="80"/>
      <c r="J26" s="2"/>
    </row>
    <row r="27" spans="1:10" ht="12.75">
      <c r="A27" s="87" t="s">
        <v>55</v>
      </c>
      <c r="B27" s="88"/>
      <c r="C27" s="88"/>
      <c r="D27" s="88"/>
      <c r="E27" s="88"/>
      <c r="H27" s="80"/>
      <c r="I27" s="80"/>
      <c r="J27" s="2"/>
    </row>
    <row r="28" spans="1:18" ht="12.75">
      <c r="A28" s="89"/>
      <c r="B28" s="90" t="str">
        <f>B7</f>
        <v>1st Estimate</v>
      </c>
      <c r="C28" s="90" t="s">
        <v>79</v>
      </c>
      <c r="D28" s="2" t="str">
        <f aca="true" t="shared" si="1" ref="D28:F29">D7</f>
        <v>3rd Estimate</v>
      </c>
      <c r="E28" s="2" t="str">
        <f t="shared" si="1"/>
        <v>4th Estimate</v>
      </c>
      <c r="F28" s="2" t="str">
        <f t="shared" si="1"/>
        <v>5th Estimate</v>
      </c>
      <c r="G28" s="2" t="str">
        <f aca="true" t="shared" si="2" ref="G28:I29">G7</f>
        <v>6th Estimate</v>
      </c>
      <c r="H28" s="2" t="str">
        <f t="shared" si="2"/>
        <v>7st Estimate</v>
      </c>
      <c r="I28" s="2" t="str">
        <f t="shared" si="2"/>
        <v>Final Estimate</v>
      </c>
      <c r="J28" s="2" t="str">
        <f>J7</f>
        <v>1st Estimate</v>
      </c>
      <c r="K28" s="2" t="str">
        <f>K7</f>
        <v>2nd Estimate</v>
      </c>
      <c r="L28" s="2" t="str">
        <f>L7</f>
        <v>3rd Estimate</v>
      </c>
      <c r="M28" s="2" t="str">
        <f aca="true" t="shared" si="3" ref="M28:O29">M7</f>
        <v>4th Estimate</v>
      </c>
      <c r="N28" s="2" t="str">
        <f t="shared" si="3"/>
        <v>5th Estimate</v>
      </c>
      <c r="O28" s="2" t="str">
        <f t="shared" si="3"/>
        <v>6th Estimate</v>
      </c>
      <c r="P28" s="2" t="str">
        <f>P7</f>
        <v>7th Estimate</v>
      </c>
      <c r="Q28" s="2" t="str">
        <f>Q7</f>
        <v>8th Estimate</v>
      </c>
      <c r="R28" s="2" t="str">
        <f>R7</f>
        <v>1ste estimate</v>
      </c>
    </row>
    <row r="29" spans="1:18" ht="12.75">
      <c r="A29" s="92"/>
      <c r="B29" s="29" t="str">
        <f>B8</f>
        <v>2012/13</v>
      </c>
      <c r="C29" s="106"/>
      <c r="D29" s="29" t="str">
        <f t="shared" si="1"/>
        <v>2012/2013*</v>
      </c>
      <c r="E29" s="29" t="str">
        <f t="shared" si="1"/>
        <v>2012/2013*</v>
      </c>
      <c r="F29" s="29" t="str">
        <f t="shared" si="1"/>
        <v>2012/2013*</v>
      </c>
      <c r="G29" s="29" t="str">
        <f t="shared" si="2"/>
        <v>2012/2013*</v>
      </c>
      <c r="H29" s="29" t="str">
        <f t="shared" si="2"/>
        <v>2012/2013*</v>
      </c>
      <c r="I29" s="29" t="str">
        <f t="shared" si="2"/>
        <v>2012/2013*</v>
      </c>
      <c r="J29" s="143" t="s">
        <v>93</v>
      </c>
      <c r="K29" s="29" t="str">
        <f>K8</f>
        <v>2014/2015*</v>
      </c>
      <c r="L29" s="29" t="str">
        <f>L8</f>
        <v>2014/2015*</v>
      </c>
      <c r="M29" s="29" t="str">
        <f t="shared" si="3"/>
        <v>2014/2015*</v>
      </c>
      <c r="N29" s="29" t="str">
        <f t="shared" si="3"/>
        <v>2014/2015*</v>
      </c>
      <c r="O29" s="29" t="str">
        <f t="shared" si="3"/>
        <v>2014/2015*</v>
      </c>
      <c r="P29" s="29" t="str">
        <f>P8</f>
        <v>2014/2015*</v>
      </c>
      <c r="Q29" s="29" t="str">
        <f>Q8</f>
        <v>2014/2015*</v>
      </c>
      <c r="R29" s="143" t="s">
        <v>93</v>
      </c>
    </row>
    <row r="30" spans="1:18" ht="12.75">
      <c r="A30" s="94" t="s">
        <v>5</v>
      </c>
      <c r="B30" s="41" t="s">
        <v>10</v>
      </c>
      <c r="C30" s="95" t="s">
        <v>10</v>
      </c>
      <c r="D30" s="41" t="s">
        <v>10</v>
      </c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J30" s="9" t="s">
        <v>10</v>
      </c>
      <c r="K30" s="41" t="s">
        <v>10</v>
      </c>
      <c r="L30" s="41" t="s">
        <v>10</v>
      </c>
      <c r="M30" s="41" t="s">
        <v>10</v>
      </c>
      <c r="N30" s="41" t="s">
        <v>10</v>
      </c>
      <c r="O30" s="41" t="s">
        <v>10</v>
      </c>
      <c r="P30" s="41" t="s">
        <v>10</v>
      </c>
      <c r="Q30" s="41" t="s">
        <v>10</v>
      </c>
      <c r="R30" s="9" t="s">
        <v>10</v>
      </c>
    </row>
    <row r="31" spans="1:18" ht="12.75">
      <c r="A31" s="96"/>
      <c r="B31" s="46"/>
      <c r="C31" s="97"/>
      <c r="D31" s="46"/>
      <c r="E31" s="46"/>
      <c r="F31" s="46"/>
      <c r="G31" s="46"/>
      <c r="H31" s="46"/>
      <c r="I31" s="46"/>
      <c r="J31" s="44"/>
      <c r="K31" s="46"/>
      <c r="L31" s="46"/>
      <c r="M31" s="46"/>
      <c r="N31" s="46"/>
      <c r="O31" s="46"/>
      <c r="P31" s="46"/>
      <c r="Q31" s="46"/>
      <c r="R31" s="44"/>
    </row>
    <row r="32" spans="1:18" ht="12.75">
      <c r="A32" s="98" t="s">
        <v>48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/>
      <c r="K32" s="44">
        <v>1.2</v>
      </c>
      <c r="L32" s="44">
        <v>1.2</v>
      </c>
      <c r="M32" s="44">
        <v>1.2</v>
      </c>
      <c r="N32" s="44">
        <v>1.2</v>
      </c>
      <c r="O32" s="44">
        <v>1.2</v>
      </c>
      <c r="P32" s="44">
        <v>1.2</v>
      </c>
      <c r="Q32" s="44">
        <v>1.2</v>
      </c>
      <c r="R32" s="44"/>
    </row>
    <row r="33" spans="1:18" ht="12.75">
      <c r="A33" s="98" t="s">
        <v>49</v>
      </c>
      <c r="B33" s="44">
        <v>1.5</v>
      </c>
      <c r="C33" s="44">
        <v>6</v>
      </c>
      <c r="D33" s="44">
        <v>6</v>
      </c>
      <c r="E33" s="44">
        <v>7</v>
      </c>
      <c r="F33" s="44">
        <v>7</v>
      </c>
      <c r="G33" s="44">
        <v>7</v>
      </c>
      <c r="H33" s="44">
        <v>7</v>
      </c>
      <c r="I33" s="44">
        <v>7</v>
      </c>
      <c r="J33" s="44"/>
      <c r="K33" s="44">
        <v>12.4</v>
      </c>
      <c r="L33" s="44">
        <v>12.4</v>
      </c>
      <c r="M33" s="44">
        <v>12.4</v>
      </c>
      <c r="N33" s="44">
        <v>12.4</v>
      </c>
      <c r="O33" s="44">
        <v>12.4</v>
      </c>
      <c r="P33" s="44">
        <v>13.6</v>
      </c>
      <c r="Q33" s="44">
        <v>13.6</v>
      </c>
      <c r="R33" s="44"/>
    </row>
    <row r="34" spans="1:18" ht="12.75">
      <c r="A34" s="98" t="s">
        <v>50</v>
      </c>
      <c r="B34" s="44">
        <v>322.5</v>
      </c>
      <c r="C34" s="44">
        <v>279.5</v>
      </c>
      <c r="D34" s="44">
        <v>279.5</v>
      </c>
      <c r="E34" s="44">
        <v>247.25</v>
      </c>
      <c r="F34" s="44">
        <v>236.5</v>
      </c>
      <c r="G34" s="44">
        <v>225.75</v>
      </c>
      <c r="H34" s="44">
        <v>225.75</v>
      </c>
      <c r="I34" s="44">
        <v>225.75</v>
      </c>
      <c r="J34" s="44"/>
      <c r="K34" s="44">
        <v>156.6</v>
      </c>
      <c r="L34" s="44">
        <v>156.6</v>
      </c>
      <c r="M34" s="44">
        <v>156.6</v>
      </c>
      <c r="N34" s="44">
        <v>165.3</v>
      </c>
      <c r="O34" s="44">
        <v>165.3</v>
      </c>
      <c r="P34" s="44">
        <v>156.6</v>
      </c>
      <c r="Q34" s="44">
        <v>156.6</v>
      </c>
      <c r="R34" s="44"/>
    </row>
    <row r="35" spans="1:18" ht="12.75">
      <c r="A35" s="98" t="s">
        <v>51</v>
      </c>
      <c r="B35" s="44">
        <v>0.75</v>
      </c>
      <c r="C35" s="44">
        <v>0.75</v>
      </c>
      <c r="D35" s="44">
        <v>0.75</v>
      </c>
      <c r="E35" s="44">
        <v>0.75</v>
      </c>
      <c r="F35" s="44">
        <v>0.75</v>
      </c>
      <c r="G35" s="44">
        <v>0.75</v>
      </c>
      <c r="H35" s="44">
        <v>0.75</v>
      </c>
      <c r="I35" s="44">
        <v>0.75</v>
      </c>
      <c r="J35" s="44"/>
      <c r="K35" s="44">
        <v>2.1</v>
      </c>
      <c r="L35" s="44">
        <v>2.1</v>
      </c>
      <c r="M35" s="44">
        <v>2.1</v>
      </c>
      <c r="N35" s="44">
        <v>2.1</v>
      </c>
      <c r="O35" s="44">
        <v>2.1</v>
      </c>
      <c r="P35" s="44">
        <v>2.1</v>
      </c>
      <c r="Q35" s="44">
        <v>2.1</v>
      </c>
      <c r="R35" s="44"/>
    </row>
    <row r="36" spans="1:18" ht="12.75">
      <c r="A36" s="98" t="s">
        <v>7</v>
      </c>
      <c r="B36" s="44">
        <v>81.6</v>
      </c>
      <c r="C36" s="44">
        <v>80</v>
      </c>
      <c r="D36" s="44">
        <v>80</v>
      </c>
      <c r="E36" s="44">
        <v>80</v>
      </c>
      <c r="F36" s="44">
        <v>80</v>
      </c>
      <c r="G36" s="44">
        <v>80</v>
      </c>
      <c r="H36" s="44">
        <v>80</v>
      </c>
      <c r="I36" s="44">
        <v>80</v>
      </c>
      <c r="J36" s="44"/>
      <c r="K36" s="44">
        <v>60</v>
      </c>
      <c r="L36" s="44">
        <v>58.8</v>
      </c>
      <c r="M36" s="44">
        <v>61.6</v>
      </c>
      <c r="N36" s="44">
        <v>63</v>
      </c>
      <c r="O36" s="44">
        <v>63</v>
      </c>
      <c r="P36" s="44">
        <v>65.8</v>
      </c>
      <c r="Q36" s="44">
        <v>65.8</v>
      </c>
      <c r="R36" s="44"/>
    </row>
    <row r="37" spans="1:18" ht="12.75">
      <c r="A37" s="98" t="s">
        <v>8</v>
      </c>
      <c r="B37" s="44">
        <v>369</v>
      </c>
      <c r="C37" s="44">
        <v>358.75</v>
      </c>
      <c r="D37" s="44">
        <v>358.75</v>
      </c>
      <c r="E37" s="44">
        <v>369</v>
      </c>
      <c r="F37" s="44">
        <v>369</v>
      </c>
      <c r="G37" s="44">
        <v>369</v>
      </c>
      <c r="H37" s="44">
        <v>369</v>
      </c>
      <c r="I37" s="44">
        <v>369</v>
      </c>
      <c r="J37" s="44"/>
      <c r="K37" s="44">
        <v>363</v>
      </c>
      <c r="L37" s="44">
        <v>360</v>
      </c>
      <c r="M37" s="44">
        <v>360</v>
      </c>
      <c r="N37" s="44">
        <v>384</v>
      </c>
      <c r="O37" s="44">
        <v>384</v>
      </c>
      <c r="P37" s="44">
        <v>408</v>
      </c>
      <c r="Q37" s="44">
        <v>408</v>
      </c>
      <c r="R37" s="44"/>
    </row>
    <row r="38" spans="1:18" ht="12.75">
      <c r="A38" s="98" t="s">
        <v>56</v>
      </c>
      <c r="B38" s="44">
        <v>55</v>
      </c>
      <c r="C38" s="44">
        <v>55</v>
      </c>
      <c r="D38" s="44">
        <v>55</v>
      </c>
      <c r="E38" s="44">
        <v>55</v>
      </c>
      <c r="F38" s="44">
        <v>55</v>
      </c>
      <c r="G38" s="44">
        <v>55</v>
      </c>
      <c r="H38" s="44">
        <v>55</v>
      </c>
      <c r="I38" s="44">
        <v>55</v>
      </c>
      <c r="J38" s="44"/>
      <c r="K38" s="44">
        <v>58.8</v>
      </c>
      <c r="L38" s="44">
        <v>38.4</v>
      </c>
      <c r="M38" s="44">
        <v>38.4</v>
      </c>
      <c r="N38" s="44">
        <v>38.4</v>
      </c>
      <c r="O38" s="44">
        <v>38.4</v>
      </c>
      <c r="P38" s="44">
        <v>38.4</v>
      </c>
      <c r="Q38" s="44">
        <v>38.4</v>
      </c>
      <c r="R38" s="44"/>
    </row>
    <row r="39" spans="1:18" ht="12.75">
      <c r="A39" s="98" t="s">
        <v>9</v>
      </c>
      <c r="B39" s="44">
        <v>40</v>
      </c>
      <c r="C39" s="44">
        <v>38</v>
      </c>
      <c r="D39" s="44">
        <v>38</v>
      </c>
      <c r="E39" s="44">
        <v>38</v>
      </c>
      <c r="F39" s="44">
        <v>32</v>
      </c>
      <c r="G39" s="44">
        <v>32</v>
      </c>
      <c r="H39" s="44">
        <v>32</v>
      </c>
      <c r="I39" s="44">
        <v>32</v>
      </c>
      <c r="J39" s="44"/>
      <c r="K39" s="44">
        <v>52.5</v>
      </c>
      <c r="L39" s="44">
        <v>48.3</v>
      </c>
      <c r="M39" s="44">
        <v>48.3</v>
      </c>
      <c r="N39" s="44">
        <v>48.3</v>
      </c>
      <c r="O39" s="44">
        <v>48.3</v>
      </c>
      <c r="P39" s="44">
        <v>50.6</v>
      </c>
      <c r="Q39" s="44">
        <v>50.6</v>
      </c>
      <c r="R39" s="44"/>
    </row>
    <row r="40" spans="1:18" ht="12.75">
      <c r="A40" s="98" t="s">
        <v>53</v>
      </c>
      <c r="B40" s="44">
        <v>44</v>
      </c>
      <c r="C40" s="44">
        <v>33</v>
      </c>
      <c r="D40" s="44">
        <v>33</v>
      </c>
      <c r="E40" s="44">
        <v>28.6</v>
      </c>
      <c r="F40" s="44">
        <v>22</v>
      </c>
      <c r="G40" s="44">
        <v>17.6</v>
      </c>
      <c r="H40" s="44">
        <v>17.6</v>
      </c>
      <c r="I40" s="44">
        <v>17.6</v>
      </c>
      <c r="J40" s="44"/>
      <c r="K40" s="44">
        <v>18</v>
      </c>
      <c r="L40" s="44">
        <v>13.95</v>
      </c>
      <c r="M40" s="44">
        <v>13.95</v>
      </c>
      <c r="N40" s="44">
        <v>13.95</v>
      </c>
      <c r="O40" s="44">
        <v>13.95</v>
      </c>
      <c r="P40" s="44">
        <v>13.95</v>
      </c>
      <c r="Q40" s="44">
        <v>13.95</v>
      </c>
      <c r="R40" s="44"/>
    </row>
    <row r="41" spans="1:18" ht="12.75">
      <c r="A41" s="96"/>
      <c r="B41" s="44"/>
      <c r="C41" s="9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240" ht="12.75">
      <c r="A42" s="99" t="s">
        <v>54</v>
      </c>
      <c r="B42" s="64">
        <f aca="true" t="shared" si="4" ref="B42:G42">SUM(B32:B40)</f>
        <v>914.35</v>
      </c>
      <c r="C42" s="107">
        <f t="shared" si="4"/>
        <v>851</v>
      </c>
      <c r="D42" s="64">
        <f t="shared" si="4"/>
        <v>851</v>
      </c>
      <c r="E42" s="64">
        <f t="shared" si="4"/>
        <v>825.6</v>
      </c>
      <c r="F42" s="64">
        <f t="shared" si="4"/>
        <v>802.25</v>
      </c>
      <c r="G42" s="64">
        <f t="shared" si="4"/>
        <v>787.1</v>
      </c>
      <c r="H42" s="64">
        <f>SUM(H32:H40)</f>
        <v>787.1</v>
      </c>
      <c r="I42" s="64">
        <f>SUM(I32:I40)</f>
        <v>787.1</v>
      </c>
      <c r="J42" s="64">
        <v>768.56</v>
      </c>
      <c r="K42" s="64">
        <f>SUM(K32:K40)</f>
        <v>724.5999999999999</v>
      </c>
      <c r="L42" s="64">
        <v>691.75</v>
      </c>
      <c r="M42" s="64">
        <f>SUM(M32:M40)</f>
        <v>694.55</v>
      </c>
      <c r="N42" s="64">
        <f>SUM(N32:N40)</f>
        <v>728.65</v>
      </c>
      <c r="O42" s="64">
        <f>SUM(O32:O40)</f>
        <v>728.65</v>
      </c>
      <c r="P42" s="64">
        <f>SUM(P32:P40)</f>
        <v>750.25</v>
      </c>
      <c r="Q42" s="64">
        <f>SUM(Q32:Q40)</f>
        <v>750.25</v>
      </c>
      <c r="R42" s="64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</row>
    <row r="43" spans="1:18" ht="12.75">
      <c r="A43" s="101"/>
      <c r="B43" s="102"/>
      <c r="C43" s="108"/>
      <c r="D43" s="108"/>
      <c r="E43" s="108"/>
      <c r="F43" s="109"/>
      <c r="G43" s="109"/>
      <c r="H43" s="109"/>
      <c r="I43" s="109"/>
      <c r="J43" s="109"/>
      <c r="K43" s="109"/>
      <c r="L43" s="45"/>
      <c r="M43" s="45"/>
      <c r="N43" s="45"/>
      <c r="O43" s="45"/>
      <c r="P43" s="45"/>
      <c r="Q43" s="45"/>
      <c r="R43" s="45"/>
    </row>
    <row r="44" spans="8:11" ht="12">
      <c r="H44" s="80"/>
      <c r="I44" s="80"/>
      <c r="J44" s="80"/>
      <c r="K44" s="80"/>
    </row>
    <row r="45" spans="8:11" ht="12">
      <c r="H45" s="80"/>
      <c r="I45" s="80"/>
      <c r="J45" s="80"/>
      <c r="K45" s="80"/>
    </row>
    <row r="46" spans="8:11" ht="12">
      <c r="H46" s="80"/>
      <c r="I46" s="80"/>
      <c r="J46" s="80"/>
      <c r="K46" s="80"/>
    </row>
    <row r="47" spans="1:11" ht="12.75">
      <c r="A47" s="87" t="s">
        <v>57</v>
      </c>
      <c r="B47" s="88"/>
      <c r="C47" s="88"/>
      <c r="D47" s="88"/>
      <c r="E47" s="88"/>
      <c r="H47" s="80"/>
      <c r="I47" s="80"/>
      <c r="J47" s="80"/>
      <c r="K47" s="80"/>
    </row>
    <row r="48" spans="1:18" ht="12.75">
      <c r="A48" s="89"/>
      <c r="B48" s="90" t="str">
        <f>B28</f>
        <v>1st Estimate</v>
      </c>
      <c r="C48" s="90" t="s">
        <v>79</v>
      </c>
      <c r="D48" s="133" t="s">
        <v>81</v>
      </c>
      <c r="E48" s="133" t="s">
        <v>82</v>
      </c>
      <c r="F48" s="133" t="s">
        <v>83</v>
      </c>
      <c r="G48" s="133" t="s">
        <v>84</v>
      </c>
      <c r="H48" s="133" t="s">
        <v>86</v>
      </c>
      <c r="I48" s="133" t="s">
        <v>89</v>
      </c>
      <c r="J48" s="133" t="s">
        <v>77</v>
      </c>
      <c r="K48" s="133" t="s">
        <v>79</v>
      </c>
      <c r="L48" s="133" t="s">
        <v>81</v>
      </c>
      <c r="M48" s="133" t="s">
        <v>82</v>
      </c>
      <c r="N48" s="133" t="s">
        <v>83</v>
      </c>
      <c r="O48" s="142" t="str">
        <f>O28</f>
        <v>6th Estimate</v>
      </c>
      <c r="P48" s="142" t="str">
        <f>P28</f>
        <v>7th Estimate</v>
      </c>
      <c r="Q48" s="142" t="str">
        <f>Q28</f>
        <v>8th Estimate</v>
      </c>
      <c r="R48" s="142" t="str">
        <f>R28</f>
        <v>1ste estimate</v>
      </c>
    </row>
    <row r="49" spans="1:18" ht="12.75">
      <c r="A49" s="92"/>
      <c r="B49" s="106" t="str">
        <f>B8</f>
        <v>2012/13</v>
      </c>
      <c r="C49" s="132" t="s">
        <v>78</v>
      </c>
      <c r="D49" s="132" t="s">
        <v>78</v>
      </c>
      <c r="E49" s="132" t="s">
        <v>78</v>
      </c>
      <c r="F49" s="132" t="s">
        <v>78</v>
      </c>
      <c r="G49" s="132" t="s">
        <v>78</v>
      </c>
      <c r="H49" s="132" t="s">
        <v>78</v>
      </c>
      <c r="I49" s="132" t="s">
        <v>78</v>
      </c>
      <c r="J49" s="143" t="s">
        <v>93</v>
      </c>
      <c r="K49" s="143" t="s">
        <v>93</v>
      </c>
      <c r="L49" s="143" t="s">
        <v>93</v>
      </c>
      <c r="M49" s="143" t="s">
        <v>93</v>
      </c>
      <c r="N49" s="143" t="s">
        <v>93</v>
      </c>
      <c r="O49" s="143" t="s">
        <v>93</v>
      </c>
      <c r="P49" s="143" t="s">
        <v>93</v>
      </c>
      <c r="Q49" s="143" t="s">
        <v>93</v>
      </c>
      <c r="R49" s="138" t="s">
        <v>93</v>
      </c>
    </row>
    <row r="50" spans="1:18" ht="12">
      <c r="A50" s="94" t="s">
        <v>5</v>
      </c>
      <c r="B50" s="95" t="s">
        <v>11</v>
      </c>
      <c r="C50" s="95" t="s">
        <v>11</v>
      </c>
      <c r="D50" s="95" t="s">
        <v>11</v>
      </c>
      <c r="E50" s="95" t="s">
        <v>11</v>
      </c>
      <c r="F50" s="95" t="s">
        <v>11</v>
      </c>
      <c r="G50" s="95" t="s">
        <v>11</v>
      </c>
      <c r="H50" s="95" t="s">
        <v>11</v>
      </c>
      <c r="I50" s="95" t="s">
        <v>11</v>
      </c>
      <c r="J50" s="95" t="s">
        <v>11</v>
      </c>
      <c r="K50" s="95" t="s">
        <v>11</v>
      </c>
      <c r="L50" s="139" t="s">
        <v>11</v>
      </c>
      <c r="M50" s="139" t="s">
        <v>11</v>
      </c>
      <c r="N50" s="139" t="s">
        <v>11</v>
      </c>
      <c r="O50" s="139" t="s">
        <v>11</v>
      </c>
      <c r="P50" s="139" t="s">
        <v>11</v>
      </c>
      <c r="Q50" s="139" t="s">
        <v>11</v>
      </c>
      <c r="R50" s="139" t="s">
        <v>11</v>
      </c>
    </row>
    <row r="51" spans="1:18" ht="12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140"/>
      <c r="M51" s="140"/>
      <c r="N51" s="140"/>
      <c r="O51" s="140"/>
      <c r="P51" s="140"/>
      <c r="Q51" s="140"/>
      <c r="R51" s="140"/>
    </row>
    <row r="52" spans="1:18" ht="12.75">
      <c r="A52" s="98" t="s">
        <v>48</v>
      </c>
      <c r="B52" s="35"/>
      <c r="C52" s="35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ht="12.75">
      <c r="A53" s="98" t="s">
        <v>49</v>
      </c>
      <c r="B53" s="35">
        <f aca="true" t="shared" si="5" ref="B53:C60">+B33/B12</f>
        <v>3</v>
      </c>
      <c r="C53" s="35">
        <f t="shared" si="5"/>
        <v>3</v>
      </c>
      <c r="D53" s="35">
        <f aca="true" t="shared" si="6" ref="D53:E60">+D33/D12</f>
        <v>3</v>
      </c>
      <c r="E53" s="35">
        <f t="shared" si="6"/>
        <v>3.5</v>
      </c>
      <c r="F53" s="35">
        <f aca="true" t="shared" si="7" ref="F53:G60">+F33/F12</f>
        <v>3.5</v>
      </c>
      <c r="G53" s="35">
        <f t="shared" si="7"/>
        <v>3.5</v>
      </c>
      <c r="H53" s="35">
        <f aca="true" t="shared" si="8" ref="H53:I60">+H33/H12</f>
        <v>3.5</v>
      </c>
      <c r="I53" s="35">
        <f t="shared" si="8"/>
        <v>3.5</v>
      </c>
      <c r="J53" s="35" t="e">
        <f aca="true" t="shared" si="9" ref="J53:K60">+J33/J12</f>
        <v>#DIV/0!</v>
      </c>
      <c r="K53" s="35">
        <f>+K33/K12</f>
        <v>3.1</v>
      </c>
      <c r="L53" s="35">
        <f aca="true" t="shared" si="10" ref="L53:Q60">+L33/L12</f>
        <v>3.1</v>
      </c>
      <c r="M53" s="35">
        <f t="shared" si="10"/>
        <v>3.1</v>
      </c>
      <c r="N53" s="35">
        <f t="shared" si="10"/>
        <v>3.1</v>
      </c>
      <c r="O53" s="35">
        <f t="shared" si="10"/>
        <v>3.1</v>
      </c>
      <c r="P53" s="35">
        <f t="shared" si="10"/>
        <v>3.4</v>
      </c>
      <c r="Q53" s="35">
        <f t="shared" si="10"/>
        <v>3.4</v>
      </c>
      <c r="R53" s="141"/>
    </row>
    <row r="54" spans="1:18" ht="12.75">
      <c r="A54" s="98" t="s">
        <v>50</v>
      </c>
      <c r="B54" s="35">
        <f t="shared" si="5"/>
        <v>1.5</v>
      </c>
      <c r="C54" s="35">
        <f t="shared" si="5"/>
        <v>1.3</v>
      </c>
      <c r="D54" s="35">
        <f t="shared" si="6"/>
        <v>1.3</v>
      </c>
      <c r="E54" s="35">
        <f t="shared" si="6"/>
        <v>1.15</v>
      </c>
      <c r="F54" s="35">
        <f t="shared" si="7"/>
        <v>1.1</v>
      </c>
      <c r="G54" s="35">
        <f t="shared" si="7"/>
        <v>1.05</v>
      </c>
      <c r="H54" s="35">
        <f t="shared" si="8"/>
        <v>1.05</v>
      </c>
      <c r="I54" s="35">
        <f t="shared" si="8"/>
        <v>1.05</v>
      </c>
      <c r="J54" s="35" t="e">
        <f t="shared" si="9"/>
        <v>#DIV/0!</v>
      </c>
      <c r="K54" s="35">
        <f t="shared" si="9"/>
        <v>0.9</v>
      </c>
      <c r="L54" s="35">
        <f t="shared" si="10"/>
        <v>0.9</v>
      </c>
      <c r="M54" s="35">
        <f t="shared" si="10"/>
        <v>0.9</v>
      </c>
      <c r="N54" s="35">
        <f t="shared" si="10"/>
        <v>0.9500000000000001</v>
      </c>
      <c r="O54" s="35">
        <f t="shared" si="10"/>
        <v>0.9500000000000001</v>
      </c>
      <c r="P54" s="35">
        <f t="shared" si="10"/>
        <v>0.9</v>
      </c>
      <c r="Q54" s="35">
        <f t="shared" si="10"/>
        <v>0.9</v>
      </c>
      <c r="R54" s="141"/>
    </row>
    <row r="55" spans="1:18" ht="12.75">
      <c r="A55" s="98" t="s">
        <v>51</v>
      </c>
      <c r="B55" s="35">
        <f t="shared" si="5"/>
        <v>1.5</v>
      </c>
      <c r="C55" s="35">
        <f t="shared" si="5"/>
        <v>1.5</v>
      </c>
      <c r="D55" s="35">
        <f t="shared" si="6"/>
        <v>1.5</v>
      </c>
      <c r="E55" s="35">
        <f t="shared" si="6"/>
        <v>1.5</v>
      </c>
      <c r="F55" s="35">
        <f t="shared" si="7"/>
        <v>1.5</v>
      </c>
      <c r="G55" s="35">
        <f t="shared" si="7"/>
        <v>1.5</v>
      </c>
      <c r="H55" s="35">
        <f t="shared" si="8"/>
        <v>1.5</v>
      </c>
      <c r="I55" s="35">
        <f t="shared" si="8"/>
        <v>1.5</v>
      </c>
      <c r="J55" s="35" t="e">
        <f t="shared" si="9"/>
        <v>#DIV/0!</v>
      </c>
      <c r="K55" s="35">
        <f t="shared" si="9"/>
        <v>1.4000000000000001</v>
      </c>
      <c r="L55" s="35">
        <f t="shared" si="10"/>
        <v>1.4000000000000001</v>
      </c>
      <c r="M55" s="35">
        <f t="shared" si="10"/>
        <v>1.4000000000000001</v>
      </c>
      <c r="N55" s="35">
        <f t="shared" si="10"/>
        <v>1.4000000000000001</v>
      </c>
      <c r="O55" s="35">
        <f t="shared" si="10"/>
        <v>1.4000000000000001</v>
      </c>
      <c r="P55" s="35">
        <f t="shared" si="10"/>
        <v>1.4000000000000001</v>
      </c>
      <c r="Q55" s="35">
        <f t="shared" si="10"/>
        <v>1.4000000000000001</v>
      </c>
      <c r="R55" s="141"/>
    </row>
    <row r="56" spans="1:18" ht="12.75">
      <c r="A56" s="98" t="s">
        <v>7</v>
      </c>
      <c r="B56" s="35">
        <f t="shared" si="5"/>
        <v>2.55</v>
      </c>
      <c r="C56" s="35">
        <f t="shared" si="5"/>
        <v>2.5</v>
      </c>
      <c r="D56" s="35">
        <f t="shared" si="6"/>
        <v>2.5</v>
      </c>
      <c r="E56" s="35">
        <f t="shared" si="6"/>
        <v>2.5</v>
      </c>
      <c r="F56" s="35">
        <f t="shared" si="7"/>
        <v>2.5</v>
      </c>
      <c r="G56" s="35">
        <f t="shared" si="7"/>
        <v>2.5</v>
      </c>
      <c r="H56" s="35">
        <f t="shared" si="8"/>
        <v>2.5</v>
      </c>
      <c r="I56" s="35">
        <f t="shared" si="8"/>
        <v>2.5</v>
      </c>
      <c r="J56" s="35" t="e">
        <f t="shared" si="9"/>
        <v>#DIV/0!</v>
      </c>
      <c r="K56" s="35">
        <f t="shared" si="9"/>
        <v>2</v>
      </c>
      <c r="L56" s="35">
        <f t="shared" si="10"/>
        <v>2.1</v>
      </c>
      <c r="M56" s="35">
        <f t="shared" si="10"/>
        <v>2.2</v>
      </c>
      <c r="N56" s="35">
        <f t="shared" si="10"/>
        <v>2.25</v>
      </c>
      <c r="O56" s="35">
        <f t="shared" si="10"/>
        <v>2.25</v>
      </c>
      <c r="P56" s="35">
        <f t="shared" si="10"/>
        <v>2.35</v>
      </c>
      <c r="Q56" s="35">
        <f t="shared" si="10"/>
        <v>2.35</v>
      </c>
      <c r="R56" s="141"/>
    </row>
    <row r="57" spans="1:18" ht="12.75">
      <c r="A57" s="98" t="s">
        <v>8</v>
      </c>
      <c r="B57" s="35">
        <f t="shared" si="5"/>
        <v>1.8</v>
      </c>
      <c r="C57" s="35">
        <f t="shared" si="5"/>
        <v>1.75</v>
      </c>
      <c r="D57" s="35">
        <f t="shared" si="6"/>
        <v>1.75</v>
      </c>
      <c r="E57" s="35">
        <f t="shared" si="6"/>
        <v>1.8</v>
      </c>
      <c r="F57" s="35">
        <f t="shared" si="7"/>
        <v>1.8</v>
      </c>
      <c r="G57" s="35">
        <f t="shared" si="7"/>
        <v>1.8</v>
      </c>
      <c r="H57" s="35">
        <f t="shared" si="8"/>
        <v>1.8</v>
      </c>
      <c r="I57" s="35">
        <f t="shared" si="8"/>
        <v>1.8</v>
      </c>
      <c r="J57" s="35" t="e">
        <f t="shared" si="9"/>
        <v>#DIV/0!</v>
      </c>
      <c r="K57" s="35">
        <f t="shared" si="9"/>
        <v>1.5</v>
      </c>
      <c r="L57" s="35">
        <f t="shared" si="10"/>
        <v>1.5</v>
      </c>
      <c r="M57" s="35">
        <f t="shared" si="10"/>
        <v>1.5</v>
      </c>
      <c r="N57" s="35">
        <f t="shared" si="10"/>
        <v>1.6</v>
      </c>
      <c r="O57" s="35">
        <f t="shared" si="10"/>
        <v>1.6</v>
      </c>
      <c r="P57" s="35">
        <f t="shared" si="10"/>
        <v>1.7</v>
      </c>
      <c r="Q57" s="35">
        <f t="shared" si="10"/>
        <v>1.7</v>
      </c>
      <c r="R57" s="141"/>
    </row>
    <row r="58" spans="1:18" ht="12.75">
      <c r="A58" s="98" t="s">
        <v>56</v>
      </c>
      <c r="B58" s="35">
        <f t="shared" si="5"/>
        <v>2.75</v>
      </c>
      <c r="C58" s="35">
        <f t="shared" si="5"/>
        <v>2.75</v>
      </c>
      <c r="D58" s="35">
        <f t="shared" si="6"/>
        <v>2.75</v>
      </c>
      <c r="E58" s="35">
        <f t="shared" si="6"/>
        <v>2.75</v>
      </c>
      <c r="F58" s="35">
        <f t="shared" si="7"/>
        <v>2.75</v>
      </c>
      <c r="G58" s="35">
        <f t="shared" si="7"/>
        <v>2.75</v>
      </c>
      <c r="H58" s="35">
        <f t="shared" si="8"/>
        <v>2.75</v>
      </c>
      <c r="I58" s="35">
        <f t="shared" si="8"/>
        <v>2.75</v>
      </c>
      <c r="J58" s="35" t="e">
        <f t="shared" si="9"/>
        <v>#DIV/0!</v>
      </c>
      <c r="K58" s="35">
        <f t="shared" si="9"/>
        <v>2.4</v>
      </c>
      <c r="L58" s="35">
        <f t="shared" si="10"/>
        <v>2.4</v>
      </c>
      <c r="M58" s="35">
        <f t="shared" si="10"/>
        <v>2.4</v>
      </c>
      <c r="N58" s="35">
        <f t="shared" si="10"/>
        <v>2.4</v>
      </c>
      <c r="O58" s="35">
        <f t="shared" si="10"/>
        <v>2.4</v>
      </c>
      <c r="P58" s="35">
        <f t="shared" si="10"/>
        <v>2.4</v>
      </c>
      <c r="Q58" s="35">
        <f t="shared" si="10"/>
        <v>2.4</v>
      </c>
      <c r="R58" s="141"/>
    </row>
    <row r="59" spans="1:18" ht="12.75">
      <c r="A59" s="98" t="s">
        <v>9</v>
      </c>
      <c r="B59" s="35">
        <f t="shared" si="5"/>
        <v>2</v>
      </c>
      <c r="C59" s="35">
        <f t="shared" si="5"/>
        <v>1.9</v>
      </c>
      <c r="D59" s="35">
        <f t="shared" si="6"/>
        <v>1.9</v>
      </c>
      <c r="E59" s="35">
        <f t="shared" si="6"/>
        <v>1.9</v>
      </c>
      <c r="F59" s="35">
        <f t="shared" si="7"/>
        <v>1.6</v>
      </c>
      <c r="G59" s="35">
        <f t="shared" si="7"/>
        <v>1.6</v>
      </c>
      <c r="H59" s="35">
        <f t="shared" si="8"/>
        <v>1.6</v>
      </c>
      <c r="I59" s="35">
        <f t="shared" si="8"/>
        <v>1.6</v>
      </c>
      <c r="J59" s="35" t="e">
        <f t="shared" si="9"/>
        <v>#DIV/0!</v>
      </c>
      <c r="K59" s="35">
        <f t="shared" si="9"/>
        <v>2.1</v>
      </c>
      <c r="L59" s="35">
        <f t="shared" si="10"/>
        <v>2.1</v>
      </c>
      <c r="M59" s="35">
        <f t="shared" si="10"/>
        <v>2.1</v>
      </c>
      <c r="N59" s="35">
        <f t="shared" si="10"/>
        <v>2.1</v>
      </c>
      <c r="O59" s="35">
        <f t="shared" si="10"/>
        <v>2.1</v>
      </c>
      <c r="P59" s="35">
        <f t="shared" si="10"/>
        <v>2.2</v>
      </c>
      <c r="Q59" s="35">
        <f t="shared" si="10"/>
        <v>2.2</v>
      </c>
      <c r="R59" s="141"/>
    </row>
    <row r="60" spans="1:18" ht="12.75">
      <c r="A60" s="98" t="s">
        <v>53</v>
      </c>
      <c r="B60" s="35">
        <f t="shared" si="5"/>
        <v>2</v>
      </c>
      <c r="C60" s="35">
        <f t="shared" si="5"/>
        <v>1.5</v>
      </c>
      <c r="D60" s="35">
        <f t="shared" si="6"/>
        <v>1.5</v>
      </c>
      <c r="E60" s="35">
        <f t="shared" si="6"/>
        <v>1.3</v>
      </c>
      <c r="F60" s="35">
        <f t="shared" si="7"/>
        <v>1</v>
      </c>
      <c r="G60" s="35">
        <f t="shared" si="7"/>
        <v>0.8</v>
      </c>
      <c r="H60" s="35">
        <f t="shared" si="8"/>
        <v>0.8</v>
      </c>
      <c r="I60" s="35">
        <f t="shared" si="8"/>
        <v>0.8</v>
      </c>
      <c r="J60" s="35" t="e">
        <f t="shared" si="9"/>
        <v>#DIV/0!</v>
      </c>
      <c r="K60" s="35">
        <f t="shared" si="9"/>
        <v>1</v>
      </c>
      <c r="L60" s="35">
        <f t="shared" si="10"/>
        <v>0.8999999999999999</v>
      </c>
      <c r="M60" s="35">
        <f t="shared" si="10"/>
        <v>0.8999999999999999</v>
      </c>
      <c r="N60" s="35">
        <f t="shared" si="10"/>
        <v>0.8999999999999999</v>
      </c>
      <c r="O60" s="35">
        <f t="shared" si="10"/>
        <v>0.8999999999999999</v>
      </c>
      <c r="P60" s="35">
        <f t="shared" si="10"/>
        <v>0.8999999999999999</v>
      </c>
      <c r="Q60" s="35">
        <f t="shared" si="10"/>
        <v>0.8999999999999999</v>
      </c>
      <c r="R60" s="141"/>
    </row>
    <row r="61" spans="1:18" ht="12.75">
      <c r="A61" s="96"/>
      <c r="B61" s="38" t="s">
        <v>13</v>
      </c>
      <c r="C61" s="38" t="s">
        <v>13</v>
      </c>
      <c r="D61" s="38" t="s">
        <v>13</v>
      </c>
      <c r="E61" s="38" t="s">
        <v>13</v>
      </c>
      <c r="F61" s="38" t="s">
        <v>13</v>
      </c>
      <c r="G61" s="38" t="s">
        <v>13</v>
      </c>
      <c r="H61" s="38" t="s">
        <v>13</v>
      </c>
      <c r="I61" s="38" t="s">
        <v>13</v>
      </c>
      <c r="J61" s="38" t="s">
        <v>13</v>
      </c>
      <c r="K61" s="38" t="s">
        <v>13</v>
      </c>
      <c r="L61" s="38" t="s">
        <v>13</v>
      </c>
      <c r="M61" s="38" t="s">
        <v>13</v>
      </c>
      <c r="N61" s="38" t="s">
        <v>13</v>
      </c>
      <c r="O61" s="38" t="s">
        <v>13</v>
      </c>
      <c r="P61" s="38" t="s">
        <v>13</v>
      </c>
      <c r="Q61" s="38" t="s">
        <v>13</v>
      </c>
      <c r="R61" s="68" t="s">
        <v>13</v>
      </c>
    </row>
    <row r="62" spans="1:240" ht="12.75">
      <c r="A62" s="99" t="s">
        <v>54</v>
      </c>
      <c r="B62" s="21">
        <f aca="true" t="shared" si="11" ref="B62:G62">+B42/B21</f>
        <v>1.7754368932038835</v>
      </c>
      <c r="C62" s="21">
        <f t="shared" si="11"/>
        <v>1.6476282671829623</v>
      </c>
      <c r="D62" s="21">
        <f t="shared" si="11"/>
        <v>1.6476282671829623</v>
      </c>
      <c r="E62" s="21">
        <f t="shared" si="11"/>
        <v>1.5984511132623427</v>
      </c>
      <c r="F62" s="21">
        <f t="shared" si="11"/>
        <v>1.55324298160697</v>
      </c>
      <c r="G62" s="21">
        <f t="shared" si="11"/>
        <v>1.5239109390125847</v>
      </c>
      <c r="H62" s="21">
        <f aca="true" t="shared" si="12" ref="H62:Q62">+H42/H21</f>
        <v>1.5239109390125847</v>
      </c>
      <c r="I62" s="21">
        <f t="shared" si="12"/>
        <v>1.5239109390125847</v>
      </c>
      <c r="J62" s="21">
        <f t="shared" si="12"/>
        <v>1.4365607476635514</v>
      </c>
      <c r="K62" s="21">
        <f t="shared" si="12"/>
        <v>1.3939976914197767</v>
      </c>
      <c r="L62" s="21">
        <f t="shared" si="12"/>
        <v>1.3757955449482895</v>
      </c>
      <c r="M62" s="21">
        <f t="shared" si="12"/>
        <v>1.3813643595863165</v>
      </c>
      <c r="N62" s="21">
        <f t="shared" si="12"/>
        <v>1.4491845664280032</v>
      </c>
      <c r="O62" s="21">
        <f t="shared" si="12"/>
        <v>1.4491845664280032</v>
      </c>
      <c r="P62" s="21">
        <f t="shared" si="12"/>
        <v>1.4921439936356404</v>
      </c>
      <c r="Q62" s="21">
        <f t="shared" si="12"/>
        <v>1.4921439936356404</v>
      </c>
      <c r="R62" s="62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</row>
    <row r="63" spans="1:18" ht="12">
      <c r="A63" s="101"/>
      <c r="B63" s="102"/>
      <c r="C63" s="102"/>
      <c r="D63" s="102"/>
      <c r="E63" s="102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</sheetData>
  <sheetProtection/>
  <printOptions/>
  <pageMargins left="0.7086614173228347" right="0.7086614173228347" top="0.2755905511811024" bottom="0.2755905511811024" header="0.31496062992125984" footer="0.31496062992125984"/>
  <pageSetup fitToHeight="0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130" zoomScaleNormal="130" zoomScalePageLayoutView="0" workbookViewId="0" topLeftCell="A1">
      <selection activeCell="H7" sqref="H6:H7"/>
    </sheetView>
  </sheetViews>
  <sheetFormatPr defaultColWidth="9.140625" defaultRowHeight="12.75"/>
  <cols>
    <col min="1" max="1" width="7.00390625" style="158" customWidth="1"/>
    <col min="2" max="2" width="14.7109375" style="155" customWidth="1"/>
    <col min="3" max="3" width="13.28125" style="155" customWidth="1"/>
    <col min="4" max="4" width="11.140625" style="155" customWidth="1"/>
    <col min="5" max="5" width="12.57421875" style="0" customWidth="1"/>
    <col min="6" max="6" width="9.140625" style="168" customWidth="1"/>
    <col min="9" max="9" width="13.28125" style="0" bestFit="1" customWidth="1"/>
  </cols>
  <sheetData>
    <row r="1" spans="1:4" ht="12">
      <c r="A1" s="156" t="s">
        <v>103</v>
      </c>
      <c r="B1" s="152"/>
      <c r="C1" s="152"/>
      <c r="D1" s="152"/>
    </row>
    <row r="2" spans="1:5" ht="12">
      <c r="A2" s="206"/>
      <c r="B2" s="204" t="s">
        <v>106</v>
      </c>
      <c r="C2" s="205" t="s">
        <v>105</v>
      </c>
      <c r="D2" s="204" t="s">
        <v>109</v>
      </c>
      <c r="E2" s="204"/>
    </row>
    <row r="3" spans="1:6" ht="12">
      <c r="A3" s="206"/>
      <c r="B3" s="204"/>
      <c r="C3" s="205"/>
      <c r="D3" s="153" t="s">
        <v>107</v>
      </c>
      <c r="E3" s="153" t="s">
        <v>108</v>
      </c>
      <c r="F3" s="168" t="s">
        <v>110</v>
      </c>
    </row>
    <row r="4" spans="1:9" ht="12">
      <c r="A4" s="157">
        <v>2006</v>
      </c>
      <c r="B4" s="163">
        <v>205000</v>
      </c>
      <c r="C4" s="154">
        <v>0.1432</v>
      </c>
      <c r="D4" s="163">
        <f>B4*C4</f>
        <v>29356</v>
      </c>
      <c r="E4" s="166">
        <f>D4*F4</f>
        <v>81021385.76</v>
      </c>
      <c r="F4" s="168">
        <v>2759.96</v>
      </c>
      <c r="I4" s="167">
        <f>29000*2760</f>
        <v>80040000</v>
      </c>
    </row>
    <row r="5" spans="1:6" ht="12">
      <c r="A5" s="157">
        <v>2007</v>
      </c>
      <c r="B5" s="163">
        <v>282000</v>
      </c>
      <c r="C5" s="154">
        <v>0.0296</v>
      </c>
      <c r="D5" s="163">
        <f aca="true" t="shared" si="0" ref="D5:D14">B5*C5</f>
        <v>8347.2</v>
      </c>
      <c r="E5" s="166">
        <f>D5*F5</f>
        <v>33697646.400000006</v>
      </c>
      <c r="F5" s="168">
        <v>4037</v>
      </c>
    </row>
    <row r="6" spans="1:6" ht="12">
      <c r="A6" s="157">
        <v>2008</v>
      </c>
      <c r="B6" s="163">
        <v>516000</v>
      </c>
      <c r="C6" s="154">
        <v>0.1549</v>
      </c>
      <c r="D6" s="163">
        <f t="shared" si="0"/>
        <v>79928.40000000001</v>
      </c>
      <c r="E6" s="166">
        <f>D6*F6</f>
        <v>277478634.156</v>
      </c>
      <c r="F6" s="168">
        <v>3471.59</v>
      </c>
    </row>
    <row r="7" spans="1:5" ht="12">
      <c r="A7" s="157">
        <v>2009</v>
      </c>
      <c r="B7" s="163">
        <v>565999.9999999999</v>
      </c>
      <c r="C7" s="154">
        <v>0.2766</v>
      </c>
      <c r="D7" s="165">
        <f>B7*C7</f>
        <v>156555.59999999998</v>
      </c>
      <c r="E7" s="166">
        <f>D7*F7</f>
        <v>0</v>
      </c>
    </row>
    <row r="8" spans="1:5" ht="12">
      <c r="A8" s="157">
        <v>2010</v>
      </c>
      <c r="B8" s="163">
        <v>710000</v>
      </c>
      <c r="C8" s="154">
        <v>0.1149</v>
      </c>
      <c r="D8" s="163">
        <f t="shared" si="0"/>
        <v>81579</v>
      </c>
      <c r="E8" s="166">
        <f aca="true" t="shared" si="1" ref="E8:E14">D8*F8</f>
        <v>0</v>
      </c>
    </row>
    <row r="9" spans="1:5" ht="12">
      <c r="A9" s="157">
        <v>2011</v>
      </c>
      <c r="B9" s="163">
        <v>650000.0000000001</v>
      </c>
      <c r="C9" s="154">
        <v>0.0815</v>
      </c>
      <c r="D9" s="163">
        <f t="shared" si="0"/>
        <v>52975.000000000015</v>
      </c>
      <c r="E9" s="166">
        <f t="shared" si="1"/>
        <v>0</v>
      </c>
    </row>
    <row r="10" spans="1:5" ht="12">
      <c r="A10" s="157">
        <v>2012</v>
      </c>
      <c r="B10" s="163">
        <v>787100</v>
      </c>
      <c r="C10" s="154">
        <v>0.10550000000000001</v>
      </c>
      <c r="D10" s="165">
        <f>B10*C10</f>
        <v>83039.05</v>
      </c>
      <c r="E10" s="166">
        <f t="shared" si="1"/>
        <v>0</v>
      </c>
    </row>
    <row r="11" spans="1:5" ht="12">
      <c r="A11" s="157">
        <v>2013</v>
      </c>
      <c r="B11" s="163">
        <v>948000.0000000001</v>
      </c>
      <c r="C11" s="154">
        <v>0.08650000000000001</v>
      </c>
      <c r="D11" s="163">
        <f t="shared" si="0"/>
        <v>82002.00000000001</v>
      </c>
      <c r="E11" s="166">
        <f t="shared" si="1"/>
        <v>0</v>
      </c>
    </row>
    <row r="12" spans="1:5" ht="12">
      <c r="A12" s="157">
        <v>2014</v>
      </c>
      <c r="B12" s="163">
        <v>1070000</v>
      </c>
      <c r="C12" s="154">
        <v>0.0588</v>
      </c>
      <c r="D12" s="163">
        <f>B12*C12</f>
        <v>62916</v>
      </c>
      <c r="E12" s="166">
        <f t="shared" si="1"/>
        <v>0</v>
      </c>
    </row>
    <row r="13" spans="1:5" ht="12">
      <c r="A13" s="157">
        <v>2015</v>
      </c>
      <c r="B13" s="163">
        <v>742000</v>
      </c>
      <c r="C13" s="154">
        <v>0.0187</v>
      </c>
      <c r="D13" s="163">
        <f t="shared" si="0"/>
        <v>13875.400000000001</v>
      </c>
      <c r="E13" s="166">
        <f t="shared" si="1"/>
        <v>0</v>
      </c>
    </row>
    <row r="14" spans="1:5" ht="12">
      <c r="A14" s="157">
        <v>2016</v>
      </c>
      <c r="B14" s="163">
        <v>1316370</v>
      </c>
      <c r="C14" s="164">
        <v>0.0187</v>
      </c>
      <c r="D14" s="163">
        <f t="shared" si="0"/>
        <v>24616.119000000002</v>
      </c>
      <c r="E14" s="166">
        <f t="shared" si="1"/>
        <v>0</v>
      </c>
    </row>
    <row r="15" spans="1:3" ht="12">
      <c r="A15" s="159"/>
      <c r="B15" s="162"/>
      <c r="C15" s="160"/>
    </row>
    <row r="17" spans="1:4" ht="12">
      <c r="A17" s="156" t="s">
        <v>104</v>
      </c>
      <c r="B17" s="152"/>
      <c r="C17" s="152"/>
      <c r="D17" s="152"/>
    </row>
    <row r="18" spans="1:5" ht="12.75" customHeight="1">
      <c r="A18" s="206"/>
      <c r="B18" s="204" t="s">
        <v>106</v>
      </c>
      <c r="C18" s="205" t="s">
        <v>105</v>
      </c>
      <c r="D18" s="204" t="s">
        <v>109</v>
      </c>
      <c r="E18" s="204"/>
    </row>
    <row r="19" spans="1:6" ht="12">
      <c r="A19" s="206"/>
      <c r="B19" s="204"/>
      <c r="C19" s="205"/>
      <c r="D19" s="153" t="s">
        <v>107</v>
      </c>
      <c r="E19" s="153" t="s">
        <v>108</v>
      </c>
      <c r="F19" s="168" t="s">
        <v>110</v>
      </c>
    </row>
    <row r="20" spans="1:6" ht="12">
      <c r="A20" s="157">
        <v>2006</v>
      </c>
      <c r="B20" s="161">
        <v>300000</v>
      </c>
      <c r="C20" s="154">
        <v>0.17309999999999998</v>
      </c>
      <c r="D20" s="163">
        <f>B20*C20</f>
        <v>51929.99999999999</v>
      </c>
      <c r="E20" s="166">
        <f>D20*F20</f>
        <v>169418509.2</v>
      </c>
      <c r="F20" s="169">
        <v>3262.44</v>
      </c>
    </row>
    <row r="21" spans="1:6" ht="12">
      <c r="A21" s="157">
        <v>2007</v>
      </c>
      <c r="B21" s="161">
        <v>872000</v>
      </c>
      <c r="C21" s="154">
        <v>0.001</v>
      </c>
      <c r="D21" s="163">
        <f aca="true" t="shared" si="2" ref="D21:D30">B21*C21</f>
        <v>872</v>
      </c>
      <c r="E21" s="166">
        <f aca="true" t="shared" si="3" ref="E21:E30">D21*F21</f>
        <v>3824592</v>
      </c>
      <c r="F21" s="169">
        <v>4386</v>
      </c>
    </row>
    <row r="22" spans="1:6" ht="12">
      <c r="A22" s="157">
        <v>2008</v>
      </c>
      <c r="B22" s="161">
        <v>801000</v>
      </c>
      <c r="C22" s="154">
        <v>0.034</v>
      </c>
      <c r="D22" s="163">
        <f t="shared" si="2"/>
        <v>27234.000000000004</v>
      </c>
      <c r="E22" s="166">
        <f t="shared" si="3"/>
        <v>76917803.22000001</v>
      </c>
      <c r="F22" s="169">
        <v>2824.33</v>
      </c>
    </row>
    <row r="23" spans="1:6" ht="12">
      <c r="A23" s="157">
        <v>2009</v>
      </c>
      <c r="B23" s="161">
        <v>490000</v>
      </c>
      <c r="C23" s="154">
        <v>0.0222</v>
      </c>
      <c r="D23" s="163">
        <f t="shared" si="2"/>
        <v>10878</v>
      </c>
      <c r="E23" s="166">
        <f>D23*F23</f>
        <v>32665981.32</v>
      </c>
      <c r="F23" s="169">
        <v>3002.94</v>
      </c>
    </row>
    <row r="24" spans="1:5" ht="12">
      <c r="A24" s="157">
        <v>2010</v>
      </c>
      <c r="B24" s="161">
        <v>860000</v>
      </c>
      <c r="C24" s="154">
        <v>0.0444</v>
      </c>
      <c r="D24" s="163">
        <f t="shared" si="2"/>
        <v>38184</v>
      </c>
      <c r="E24" s="166">
        <f t="shared" si="3"/>
        <v>0</v>
      </c>
    </row>
    <row r="25" spans="1:5" ht="12">
      <c r="A25" s="157">
        <v>2011</v>
      </c>
      <c r="B25" s="161">
        <v>522000</v>
      </c>
      <c r="C25" s="154">
        <v>0.046</v>
      </c>
      <c r="D25" s="163">
        <f t="shared" si="2"/>
        <v>24012</v>
      </c>
      <c r="E25" s="166">
        <f t="shared" si="3"/>
        <v>0</v>
      </c>
    </row>
    <row r="26" spans="1:5" ht="12">
      <c r="A26" s="157">
        <v>2012</v>
      </c>
      <c r="B26" s="161">
        <v>557000</v>
      </c>
      <c r="C26" s="154">
        <v>0.0055000000000000005</v>
      </c>
      <c r="D26" s="165">
        <f>B26*C26</f>
        <v>3063.5000000000005</v>
      </c>
      <c r="E26" s="166">
        <f t="shared" si="3"/>
        <v>0</v>
      </c>
    </row>
    <row r="27" spans="1:5" ht="12">
      <c r="A27" s="157">
        <v>2013</v>
      </c>
      <c r="B27" s="161">
        <v>832000</v>
      </c>
      <c r="C27" s="154">
        <v>0.0015</v>
      </c>
      <c r="D27" s="163">
        <f t="shared" si="2"/>
        <v>1248</v>
      </c>
      <c r="E27" s="166">
        <f t="shared" si="3"/>
        <v>0</v>
      </c>
    </row>
    <row r="28" spans="1:5" ht="12">
      <c r="A28" s="157">
        <v>2014</v>
      </c>
      <c r="B28" s="161">
        <v>663000</v>
      </c>
      <c r="C28" s="154">
        <v>0.0981</v>
      </c>
      <c r="D28" s="163">
        <f>B28*C28</f>
        <v>65040.3</v>
      </c>
      <c r="E28" s="166">
        <f t="shared" si="3"/>
        <v>0</v>
      </c>
    </row>
    <row r="29" spans="1:5" ht="12">
      <c r="A29" s="157">
        <v>2015</v>
      </c>
      <c r="B29" s="161">
        <v>755000</v>
      </c>
      <c r="C29" s="154">
        <v>0.0028000000000000004</v>
      </c>
      <c r="D29" s="163">
        <f t="shared" si="2"/>
        <v>2114.0000000000005</v>
      </c>
      <c r="E29" s="166">
        <f t="shared" si="3"/>
        <v>0</v>
      </c>
    </row>
    <row r="30" spans="1:5" ht="12">
      <c r="A30" s="157">
        <v>2016</v>
      </c>
      <c r="B30" s="161">
        <v>874595</v>
      </c>
      <c r="C30" s="164">
        <v>0.1</v>
      </c>
      <c r="D30" s="163">
        <f t="shared" si="2"/>
        <v>87459.5</v>
      </c>
      <c r="E30" s="166">
        <f t="shared" si="3"/>
        <v>0</v>
      </c>
    </row>
  </sheetData>
  <sheetProtection/>
  <mergeCells count="8">
    <mergeCell ref="D2:E2"/>
    <mergeCell ref="C2:C3"/>
    <mergeCell ref="B2:B3"/>
    <mergeCell ref="A2:A3"/>
    <mergeCell ref="A18:A19"/>
    <mergeCell ref="B18:B19"/>
    <mergeCell ref="C18:C19"/>
    <mergeCell ref="D18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Luzelle Botha</dc:creator>
  <cp:keywords/>
  <dc:description/>
  <cp:lastModifiedBy>Luzelle Botha</cp:lastModifiedBy>
  <cp:lastPrinted>2012-06-11T14:39:26Z</cp:lastPrinted>
  <dcterms:created xsi:type="dcterms:W3CDTF">2004-04-30T06:59:24Z</dcterms:created>
  <dcterms:modified xsi:type="dcterms:W3CDTF">2018-05-31T10:20:00Z</dcterms:modified>
  <cp:category/>
  <cp:version/>
  <cp:contentType/>
  <cp:contentStatus/>
</cp:coreProperties>
</file>