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26189DDB-9CCA-4BBF-AE05-3BD0DDB54C9F}" xr6:coauthVersionLast="47" xr6:coauthVersionMax="47" xr10:uidLastSave="{00000000-0000-0000-0000-000000000000}"/>
  <bookViews>
    <workbookView xWindow="-28920" yWindow="-120" windowWidth="29040" windowHeight="15720" tabRatio="865" firstSheet="2" activeTab="10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K6" i="6"/>
  <c r="L6" i="6"/>
  <c r="K62" i="6"/>
  <c r="K64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5" i="6"/>
  <c r="L5" i="6"/>
  <c r="L4" i="6"/>
  <c r="K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F7" i="21"/>
  <c r="G7" i="21" s="1"/>
  <c r="J56" i="6"/>
  <c r="F59" i="20"/>
  <c r="C59" i="20"/>
  <c r="G8" i="21" l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L61" i="6"/>
  <c r="F27" i="20"/>
  <c r="J24" i="6" s="1"/>
  <c r="F28" i="20"/>
  <c r="J25" i="6" s="1"/>
  <c r="C9" i="4"/>
  <c r="I5" i="6"/>
  <c r="I62" i="6" s="1"/>
  <c r="I64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62" i="6" s="1"/>
  <c r="H64" i="6" s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F58" i="20"/>
  <c r="J55" i="6" s="1"/>
  <c r="F57" i="20"/>
  <c r="J54" i="6" s="1"/>
  <c r="F56" i="20"/>
  <c r="J53" i="6" s="1"/>
  <c r="F55" i="20"/>
  <c r="J52" i="6" s="1"/>
  <c r="F54" i="20"/>
  <c r="J51" i="6" s="1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H59" i="6" s="1"/>
  <c r="L57" i="6"/>
  <c r="L59" i="6"/>
  <c r="C30" i="18"/>
  <c r="C29" i="18"/>
  <c r="C28" i="18"/>
  <c r="C27" i="18"/>
  <c r="C26" i="18"/>
  <c r="C25" i="18"/>
  <c r="C24" i="18"/>
  <c r="C23" i="18"/>
  <c r="D62" i="6"/>
  <c r="D64" i="6" s="1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62" i="6" s="1"/>
  <c r="F8" i="16"/>
  <c r="F5" i="6"/>
  <c r="F58" i="6"/>
  <c r="F59" i="6" s="1"/>
  <c r="F7" i="16"/>
  <c r="F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L62" i="6" l="1"/>
  <c r="L64" i="6" s="1"/>
  <c r="F64" i="6"/>
  <c r="E62" i="6"/>
  <c r="E64" i="6" s="1"/>
  <c r="G62" i="6"/>
  <c r="G64" i="6" s="1"/>
  <c r="J4" i="6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C11" i="4"/>
  <c r="C16" i="4" s="1"/>
  <c r="C10" i="4"/>
</calcChain>
</file>

<file path=xl/sharedStrings.xml><?xml version="1.0" encoding="utf-8"?>
<sst xmlns="http://schemas.openxmlformats.org/spreadsheetml/2006/main" count="151" uniqueCount="64">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</sst>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161</c:v>
                </c:pt>
                <c:pt idx="48">
                  <c:v>225</c:v>
                </c:pt>
                <c:pt idx="49">
                  <c:v>154</c:v>
                </c:pt>
                <c:pt idx="50">
                  <c:v>251</c:v>
                </c:pt>
                <c:pt idx="51">
                  <c:v>424</c:v>
                </c:pt>
                <c:pt idx="52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Sunflower'!$K$6</c:f>
              <c:numCache>
                <c:formatCode>_ * #\ ##0_ ;_ * \-#\ ##0_ ;_ * "-"??_ ;_ @_ </c:formatCode>
                <c:ptCount val="1"/>
                <c:pt idx="0">
                  <c:v>11411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2025_2026'!$G$7:$G$9</c:f>
              <c:numCache>
                <c:formatCode>_ * #\ ##0_ ;_ * \-#\ ##0_ ;_ * "-"??_ ;_ @_ </c:formatCode>
                <c:ptCount val="3"/>
                <c:pt idx="0">
                  <c:v>2990</c:v>
                </c:pt>
                <c:pt idx="1">
                  <c:v>19118</c:v>
                </c:pt>
                <c:pt idx="2">
                  <c:v>30529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633932</c:v>
                </c:pt>
                <c:pt idx="7">
                  <c:v>30529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0.99714038537160832</c:v>
                </c:pt>
                <c:pt idx="7">
                  <c:v>4.8020448289421945E-2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06893" cy="75791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16" sqref="C1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59</v>
      </c>
      <c r="C2" s="126"/>
      <c r="D2" s="127"/>
      <c r="E2" s="69"/>
    </row>
    <row r="3" spans="2:6" ht="20.399999999999999" thickBot="1" x14ac:dyDescent="0.45">
      <c r="B3" s="128" t="s">
        <v>58</v>
      </c>
      <c r="C3" s="129"/>
      <c r="D3" s="130"/>
    </row>
    <row r="4" spans="2:6" ht="14.4" x14ac:dyDescent="0.3">
      <c r="B4" s="119"/>
      <c r="C4" s="120" t="s">
        <v>43</v>
      </c>
      <c r="D4" s="121"/>
    </row>
    <row r="5" spans="2:6" ht="15" thickBot="1" x14ac:dyDescent="0.35">
      <c r="B5" s="20" t="s">
        <v>36</v>
      </c>
      <c r="C5" s="63">
        <f>'Sunflower 2024_2025'!G34</f>
        <v>620092</v>
      </c>
      <c r="D5" s="21" t="s">
        <v>37</v>
      </c>
    </row>
    <row r="6" spans="2:6" ht="15" thickTop="1" x14ac:dyDescent="0.3">
      <c r="B6" s="112" t="s">
        <v>61</v>
      </c>
      <c r="C6" s="113">
        <v>635750</v>
      </c>
      <c r="D6" s="114" t="s">
        <v>62</v>
      </c>
      <c r="E6" s="10"/>
      <c r="F6" s="10"/>
    </row>
    <row r="7" spans="2:6" ht="13.2" customHeight="1" x14ac:dyDescent="0.25">
      <c r="B7" s="108" t="s">
        <v>40</v>
      </c>
      <c r="C7" s="113">
        <v>0</v>
      </c>
      <c r="D7" s="109" t="s">
        <v>41</v>
      </c>
    </row>
    <row r="8" spans="2:6" ht="14.4" x14ac:dyDescent="0.25">
      <c r="B8" s="110" t="s">
        <v>26</v>
      </c>
      <c r="C8" s="115"/>
      <c r="D8" s="111" t="s">
        <v>27</v>
      </c>
      <c r="E8" s="11"/>
    </row>
    <row r="9" spans="2:6" ht="25.5" customHeight="1" x14ac:dyDescent="0.25">
      <c r="B9" s="117" t="s">
        <v>28</v>
      </c>
      <c r="C9" s="116">
        <f>C6-C7-C8</f>
        <v>635750</v>
      </c>
      <c r="D9" s="118" t="s">
        <v>29</v>
      </c>
      <c r="E9" s="11"/>
    </row>
    <row r="10" spans="2:6" ht="15" customHeight="1" x14ac:dyDescent="0.3">
      <c r="B10" s="59" t="s">
        <v>31</v>
      </c>
      <c r="C10" s="99">
        <f>C5/C9</f>
        <v>0.9753708218639402</v>
      </c>
      <c r="D10" s="60" t="s">
        <v>32</v>
      </c>
    </row>
    <row r="11" spans="2:6" x14ac:dyDescent="0.25">
      <c r="B11" s="14" t="s">
        <v>10</v>
      </c>
      <c r="C11" s="17">
        <f>C9-C5</f>
        <v>15658</v>
      </c>
      <c r="D11" s="13" t="s">
        <v>11</v>
      </c>
    </row>
    <row r="12" spans="2:6" x14ac:dyDescent="0.25">
      <c r="B12" s="14" t="s">
        <v>38</v>
      </c>
      <c r="C12" s="18">
        <f>52-'Sunflower 2025_2026'!B9</f>
        <v>49</v>
      </c>
      <c r="D12" s="13" t="s">
        <v>39</v>
      </c>
    </row>
    <row r="13" spans="2:6" hidden="1" x14ac:dyDescent="0.25">
      <c r="B13" s="15" t="s">
        <v>14</v>
      </c>
      <c r="C13" s="19"/>
      <c r="D13" s="16"/>
    </row>
    <row r="14" spans="2:6" hidden="1" x14ac:dyDescent="0.25">
      <c r="B14" s="15" t="s">
        <v>15</v>
      </c>
      <c r="C14" s="19"/>
      <c r="D14" s="16"/>
    </row>
    <row r="15" spans="2:6" hidden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319.55102040816325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0</v>
      </c>
      <c r="F54" s="30">
        <f t="shared" ref="F54:F59" si="3">D54+E54</f>
        <v>161</v>
      </c>
      <c r="G54" s="105">
        <f t="shared" si="2"/>
        <v>630847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49</v>
      </c>
      <c r="F55" s="30">
        <f t="shared" si="3"/>
        <v>225</v>
      </c>
      <c r="G55" s="105">
        <f t="shared" si="2"/>
        <v>631072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0</v>
      </c>
      <c r="F56" s="30">
        <f t="shared" si="3"/>
        <v>154</v>
      </c>
      <c r="G56" s="105">
        <f t="shared" si="2"/>
        <v>631226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0</v>
      </c>
      <c r="F57" s="30">
        <f t="shared" si="3"/>
        <v>251</v>
      </c>
      <c r="G57" s="105">
        <f t="shared" si="2"/>
        <v>631477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631901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0</v>
      </c>
      <c r="F59" s="30">
        <f t="shared" si="3"/>
        <v>2031</v>
      </c>
      <c r="G59" s="105">
        <f t="shared" ref="G59" si="4">G58+F59</f>
        <v>633932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tabSelected="1" topLeftCell="A7" zoomScale="118" zoomScaleNormal="118" workbookViewId="0">
      <selection activeCell="D16" sqref="D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/>
      <c r="F7" s="30">
        <f t="shared" ref="F7:F59" si="0">D7+E7</f>
        <v>2990</v>
      </c>
      <c r="G7" s="32">
        <f>F7</f>
        <v>2990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/>
      <c r="F8" s="30">
        <f t="shared" si="0"/>
        <v>16128</v>
      </c>
      <c r="G8" s="105">
        <f t="shared" ref="G8:G59" si="2">G7+F8</f>
        <v>19118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/>
      <c r="F9" s="30">
        <f t="shared" si="0"/>
        <v>11411</v>
      </c>
      <c r="G9" s="105">
        <f t="shared" si="2"/>
        <v>30529</v>
      </c>
    </row>
    <row r="10" spans="1:7" ht="14.4" x14ac:dyDescent="0.3">
      <c r="A10" s="23"/>
      <c r="B10" s="31">
        <v>4</v>
      </c>
      <c r="C10" s="83">
        <f t="shared" si="1"/>
        <v>45744</v>
      </c>
      <c r="D10" s="75"/>
      <c r="E10" s="75"/>
      <c r="F10" s="30">
        <f t="shared" si="0"/>
        <v>0</v>
      </c>
      <c r="G10" s="105">
        <f t="shared" si="2"/>
        <v>30529</v>
      </c>
    </row>
    <row r="11" spans="1:7" ht="14.4" x14ac:dyDescent="0.3">
      <c r="A11" s="23"/>
      <c r="B11" s="31">
        <v>5</v>
      </c>
      <c r="C11" s="83">
        <f t="shared" si="1"/>
        <v>45751</v>
      </c>
      <c r="D11" s="75"/>
      <c r="E11" s="75"/>
      <c r="F11" s="30">
        <f t="shared" si="0"/>
        <v>0</v>
      </c>
      <c r="G11" s="105">
        <f t="shared" si="2"/>
        <v>30529</v>
      </c>
    </row>
    <row r="12" spans="1:7" ht="14.4" x14ac:dyDescent="0.3">
      <c r="A12" s="23"/>
      <c r="B12" s="33">
        <v>6</v>
      </c>
      <c r="C12" s="83">
        <f t="shared" si="1"/>
        <v>45758</v>
      </c>
      <c r="D12" s="75"/>
      <c r="E12" s="75"/>
      <c r="F12" s="30">
        <f t="shared" si="0"/>
        <v>0</v>
      </c>
      <c r="G12" s="105">
        <f t="shared" si="2"/>
        <v>30529</v>
      </c>
    </row>
    <row r="13" spans="1:7" ht="14.4" x14ac:dyDescent="0.3">
      <c r="A13" s="23"/>
      <c r="B13" s="29">
        <v>7</v>
      </c>
      <c r="C13" s="83">
        <f t="shared" si="1"/>
        <v>45765</v>
      </c>
      <c r="D13" s="75"/>
      <c r="E13" s="75"/>
      <c r="F13" s="30">
        <f t="shared" si="0"/>
        <v>0</v>
      </c>
      <c r="G13" s="105">
        <f t="shared" si="2"/>
        <v>30529</v>
      </c>
    </row>
    <row r="14" spans="1:7" ht="14.4" x14ac:dyDescent="0.3">
      <c r="A14" s="23"/>
      <c r="B14" s="31">
        <v>8</v>
      </c>
      <c r="C14" s="83">
        <f t="shared" si="1"/>
        <v>45772</v>
      </c>
      <c r="D14" s="75"/>
      <c r="E14" s="75"/>
      <c r="F14" s="30">
        <f t="shared" si="0"/>
        <v>0</v>
      </c>
      <c r="G14" s="105">
        <f t="shared" si="2"/>
        <v>30529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/>
      <c r="E15" s="75"/>
      <c r="F15" s="30">
        <f t="shared" si="0"/>
        <v>0</v>
      </c>
      <c r="G15" s="105">
        <f t="shared" si="2"/>
        <v>30529</v>
      </c>
    </row>
    <row r="16" spans="1:7" ht="14.4" x14ac:dyDescent="0.3">
      <c r="A16" s="23"/>
      <c r="B16" s="33">
        <v>10</v>
      </c>
      <c r="C16" s="83">
        <f t="shared" si="1"/>
        <v>45786</v>
      </c>
      <c r="D16" s="75"/>
      <c r="E16" s="75"/>
      <c r="F16" s="30">
        <f t="shared" si="0"/>
        <v>0</v>
      </c>
      <c r="G16" s="105">
        <f t="shared" si="2"/>
        <v>30529</v>
      </c>
    </row>
    <row r="17" spans="1:8" ht="14.4" x14ac:dyDescent="0.3">
      <c r="A17" s="23"/>
      <c r="B17" s="29">
        <v>11</v>
      </c>
      <c r="C17" s="83">
        <f t="shared" si="1"/>
        <v>45793</v>
      </c>
      <c r="D17" s="75"/>
      <c r="E17" s="75"/>
      <c r="F17" s="30">
        <f t="shared" si="0"/>
        <v>0</v>
      </c>
      <c r="G17" s="105">
        <f t="shared" si="2"/>
        <v>30529</v>
      </c>
    </row>
    <row r="18" spans="1:8" ht="14.4" x14ac:dyDescent="0.3">
      <c r="A18" s="23"/>
      <c r="B18" s="31">
        <v>12</v>
      </c>
      <c r="C18" s="83">
        <f t="shared" si="1"/>
        <v>45800</v>
      </c>
      <c r="D18" s="75"/>
      <c r="E18" s="75"/>
      <c r="F18" s="30">
        <f t="shared" si="0"/>
        <v>0</v>
      </c>
      <c r="G18" s="105">
        <f t="shared" si="2"/>
        <v>30529</v>
      </c>
    </row>
    <row r="19" spans="1:8" ht="14.4" x14ac:dyDescent="0.3">
      <c r="A19" s="23"/>
      <c r="B19" s="31">
        <v>13</v>
      </c>
      <c r="C19" s="83">
        <f t="shared" si="1"/>
        <v>45807</v>
      </c>
      <c r="D19" s="75"/>
      <c r="E19" s="75"/>
      <c r="F19" s="30">
        <f t="shared" si="0"/>
        <v>0</v>
      </c>
      <c r="G19" s="105">
        <f t="shared" si="2"/>
        <v>30529</v>
      </c>
    </row>
    <row r="20" spans="1:8" ht="14.4" x14ac:dyDescent="0.3">
      <c r="A20" s="23"/>
      <c r="B20" s="33">
        <v>14</v>
      </c>
      <c r="C20" s="83">
        <f t="shared" si="1"/>
        <v>45814</v>
      </c>
      <c r="D20" s="75"/>
      <c r="E20" s="75"/>
      <c r="F20" s="30">
        <f t="shared" si="0"/>
        <v>0</v>
      </c>
      <c r="G20" s="105">
        <f t="shared" si="2"/>
        <v>30529</v>
      </c>
    </row>
    <row r="21" spans="1:8" ht="14.4" x14ac:dyDescent="0.3">
      <c r="A21" s="23"/>
      <c r="B21" s="29">
        <v>15</v>
      </c>
      <c r="C21" s="83">
        <f t="shared" si="1"/>
        <v>45821</v>
      </c>
      <c r="D21" s="75"/>
      <c r="E21" s="75"/>
      <c r="F21" s="30">
        <f t="shared" si="0"/>
        <v>0</v>
      </c>
      <c r="G21" s="105">
        <f t="shared" si="2"/>
        <v>30529</v>
      </c>
    </row>
    <row r="22" spans="1:8" ht="14.4" x14ac:dyDescent="0.3">
      <c r="A22" s="23"/>
      <c r="B22" s="31">
        <v>16</v>
      </c>
      <c r="C22" s="83">
        <f t="shared" si="1"/>
        <v>45828</v>
      </c>
      <c r="D22" s="75"/>
      <c r="E22" s="75"/>
      <c r="F22" s="30">
        <f t="shared" si="0"/>
        <v>0</v>
      </c>
      <c r="G22" s="105">
        <f t="shared" si="2"/>
        <v>30529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30529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30529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30529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30529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30529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30529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30529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30529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30529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30529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30529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30529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30529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30529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30529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30529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30529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30529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30529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30529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30529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30529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30529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30529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30529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30529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30529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30529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30529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30529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30529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30529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30529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30529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30529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30529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30529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R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6" sqref="L16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6384" width="9.109375" style="2"/>
  </cols>
  <sheetData>
    <row r="1" spans="2:12" ht="12" thickBot="1" x14ac:dyDescent="0.25"/>
    <row r="2" spans="2:12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  <c r="L2" s="91"/>
    </row>
    <row r="3" spans="2:12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63</v>
      </c>
      <c r="L3" s="70" t="s">
        <v>60</v>
      </c>
    </row>
    <row r="4" spans="2:12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2025_2026'!D7</f>
        <v>2990</v>
      </c>
      <c r="L4" s="92">
        <f>AVERAGE(I4:K4)</f>
        <v>1387.3333333333333</v>
      </c>
    </row>
    <row r="5" spans="2:12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2025_2026'!D8</f>
        <v>16128</v>
      </c>
      <c r="L5" s="92">
        <f>AVERAGE(I5:K5)</f>
        <v>8636.3333333333339</v>
      </c>
    </row>
    <row r="6" spans="2:12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2025_2026'!D9</f>
        <v>11411</v>
      </c>
      <c r="L6" s="92">
        <f t="shared" ref="L6:L7" si="0">AVERAGE(I6:K6)</f>
        <v>12846.333333333334</v>
      </c>
    </row>
    <row r="7" spans="2:12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/>
      <c r="L7" s="92"/>
    </row>
    <row r="8" spans="2:12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/>
      <c r="L8" s="92"/>
    </row>
    <row r="9" spans="2:12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/>
      <c r="L9" s="92"/>
    </row>
    <row r="10" spans="2:12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/>
      <c r="L10" s="92"/>
    </row>
    <row r="11" spans="2:12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/>
      <c r="L11" s="92"/>
    </row>
    <row r="12" spans="2:12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/>
      <c r="L12" s="92"/>
    </row>
    <row r="13" spans="2:12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/>
      <c r="L13" s="92"/>
    </row>
    <row r="14" spans="2:12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/>
      <c r="L14" s="92"/>
    </row>
    <row r="15" spans="2:12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/>
      <c r="L15" s="92"/>
    </row>
    <row r="16" spans="2:12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/>
      <c r="L16" s="92"/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/>
      <c r="L17" s="92"/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/>
      <c r="L18" s="92"/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/>
      <c r="L19" s="92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/>
      <c r="L20" s="92"/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/>
      <c r="L21" s="92"/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/>
      <c r="L22" s="92"/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/>
      <c r="L23" s="92"/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/>
      <c r="L24" s="92"/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/>
      <c r="L25" s="92"/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/>
      <c r="L26" s="92"/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/>
      <c r="L27" s="92"/>
      <c r="M27" s="107"/>
      <c r="N27" s="107"/>
      <c r="O27" s="107"/>
      <c r="P27" s="107"/>
      <c r="Q27" s="107"/>
      <c r="R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/>
      <c r="L28" s="92"/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/>
      <c r="L29" s="92"/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/>
      <c r="L30" s="92"/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/>
      <c r="L31" s="92"/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/>
      <c r="L32" s="92"/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/>
      <c r="L33" s="92"/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/>
      <c r="L34" s="92"/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/>
      <c r="L35" s="92"/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/>
      <c r="L36" s="92"/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/>
      <c r="L37" s="92"/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/>
      <c r="L38" s="92"/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/>
      <c r="L39" s="92"/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/>
      <c r="L40" s="92"/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/>
      <c r="L41" s="92"/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/>
      <c r="L42" s="92"/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/>
      <c r="L43" s="92"/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/>
      <c r="L44" s="92"/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/>
      <c r="L45" s="92"/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/>
      <c r="L46" s="92"/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/>
      <c r="L47" s="92"/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/>
      <c r="L48" s="92"/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/>
      <c r="L49" s="92"/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/>
      <c r="L50" s="92"/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161</v>
      </c>
      <c r="K51" s="92"/>
      <c r="L51" s="92"/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225</v>
      </c>
      <c r="K52" s="92"/>
      <c r="L52" s="92"/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154</v>
      </c>
      <c r="K53" s="92"/>
      <c r="L53" s="92"/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251</v>
      </c>
      <c r="K54" s="92"/>
      <c r="L54" s="92"/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/>
      <c r="L55" s="92"/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2031</v>
      </c>
      <c r="K56" s="92"/>
      <c r="L56" s="92"/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635750</v>
      </c>
      <c r="I57" s="68">
        <v>720000</v>
      </c>
      <c r="J57" s="68">
        <v>635750</v>
      </c>
      <c r="K57" s="68">
        <v>635750</v>
      </c>
      <c r="L57" s="68">
        <f>AVERAGE(E57:I57)</f>
        <v>700050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1">D57-D58</f>
        <v>862000</v>
      </c>
      <c r="E59" s="93">
        <f t="shared" si="1"/>
        <v>678000</v>
      </c>
      <c r="F59" s="93">
        <f t="shared" si="1"/>
        <v>788500</v>
      </c>
      <c r="G59" s="93">
        <f t="shared" si="1"/>
        <v>678000</v>
      </c>
      <c r="H59" s="93">
        <f t="shared" si="1"/>
        <v>635750</v>
      </c>
      <c r="I59" s="93">
        <f t="shared" si="1"/>
        <v>720000</v>
      </c>
      <c r="J59" s="93">
        <f>J57-J58</f>
        <v>635750</v>
      </c>
      <c r="K59" s="93">
        <f>K57-K58</f>
        <v>635750</v>
      </c>
      <c r="L59" s="93">
        <f>L57-L58</f>
        <v>700050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2">D3</f>
        <v>2018/19</v>
      </c>
      <c r="E61" s="50" t="str">
        <f t="shared" si="2"/>
        <v>2019/20</v>
      </c>
      <c r="F61" s="50" t="str">
        <f t="shared" si="2"/>
        <v>2020/21</v>
      </c>
      <c r="G61" s="50" t="str">
        <f t="shared" si="2"/>
        <v>2021/22</v>
      </c>
      <c r="H61" s="50" t="str">
        <f t="shared" si="2"/>
        <v>2022/23</v>
      </c>
      <c r="I61" s="50" t="str">
        <f t="shared" si="2"/>
        <v>2023/24</v>
      </c>
      <c r="J61" s="50" t="str">
        <f>J3</f>
        <v>2024/25*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633932</v>
      </c>
      <c r="K62" s="95">
        <f>SUM(K4:K56)</f>
        <v>30529</v>
      </c>
      <c r="L62" s="95">
        <f>SUM(L4:L27)</f>
        <v>22870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3">D62/D59</f>
        <v>0.50761368909512761</v>
      </c>
      <c r="E64" s="106">
        <f t="shared" si="3"/>
        <v>0.44361209439528021</v>
      </c>
      <c r="F64" s="106">
        <f t="shared" si="3"/>
        <v>0.71529232720355107</v>
      </c>
      <c r="G64" s="106">
        <f t="shared" si="3"/>
        <v>0.73162536873156347</v>
      </c>
      <c r="H64" s="106">
        <f t="shared" si="3"/>
        <v>1.3254958710184821</v>
      </c>
      <c r="I64" s="106">
        <f t="shared" si="3"/>
        <v>1.0007208333333333</v>
      </c>
      <c r="J64" s="106">
        <f>J62/J59</f>
        <v>0.99714038537160832</v>
      </c>
      <c r="K64" s="106">
        <f>K62/K59</f>
        <v>4.8020448289421945E-2</v>
      </c>
      <c r="L64" s="106">
        <f>L62/L59</f>
        <v>3.2669095064638241E-2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2025-03-26T11:46:00Z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