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F62CDABE-FE63-4E1B-AA56-4C6CE4A90955}" xr6:coauthVersionLast="47" xr6:coauthVersionMax="47" xr10:uidLastSave="{00000000-0000-0000-0000-000000000000}"/>
  <bookViews>
    <workbookView xWindow="-108" yWindow="-108" windowWidth="23256" windowHeight="12456" tabRatio="892" activeTab="10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state="hidden" r:id="rId8"/>
    <sheet name="Soybeans 2023_2024" sheetId="20" state="hidden" r:id="rId9"/>
    <sheet name="Soybeans 2024_2025" sheetId="21" state="hidden" r:id="rId10"/>
    <sheet name="Soybeans 2025_2026" sheetId="22" r:id="rId11"/>
    <sheet name="Sojabone - Soybeans" sheetId="6" r:id="rId12"/>
  </sheets>
  <definedNames>
    <definedName name="_xlnm.Print_Area" localSheetId="11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K10" i="6"/>
  <c r="L10" i="6"/>
  <c r="C9" i="4" l="1"/>
  <c r="L5" i="6"/>
  <c r="L6" i="6"/>
  <c r="L7" i="6"/>
  <c r="L8" i="6"/>
  <c r="L9" i="6"/>
  <c r="L4" i="6"/>
  <c r="J64" i="6"/>
  <c r="K9" i="6"/>
  <c r="K8" i="6"/>
  <c r="K7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K6" i="6" l="1"/>
  <c r="K5" i="6"/>
  <c r="K4" i="6"/>
  <c r="K62" i="6" s="1"/>
  <c r="K64" i="6" s="1"/>
  <c r="K59" i="6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C8" i="22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F7" i="22"/>
  <c r="G7" i="22" s="1"/>
  <c r="C59" i="21"/>
  <c r="G8" i="22" l="1"/>
  <c r="G9" i="22" s="1"/>
  <c r="G10" i="22" s="1"/>
  <c r="G11" i="22" s="1"/>
  <c r="G12" i="22" s="1"/>
  <c r="J59" i="6"/>
  <c r="F31" i="21"/>
  <c r="J28" i="6" s="1"/>
  <c r="F30" i="21"/>
  <c r="J27" i="6" s="1"/>
  <c r="L58" i="6"/>
  <c r="L57" i="6"/>
  <c r="L59" i="6" s="1"/>
  <c r="G13" i="22" l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F26" i="21"/>
  <c r="J23" i="6" s="1"/>
  <c r="F27" i="21"/>
  <c r="J24" i="6" s="1"/>
  <c r="F28" i="21"/>
  <c r="J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C5" i="4" l="1"/>
  <c r="I62" i="6"/>
  <c r="H62" i="6"/>
  <c r="F15" i="21"/>
  <c r="J12" i="6" s="1"/>
  <c r="F16" i="21"/>
  <c r="J13" i="6" s="1"/>
  <c r="F17" i="21"/>
  <c r="J14" i="6" s="1"/>
  <c r="F18" i="21"/>
  <c r="J15" i="6" s="1"/>
  <c r="F19" i="21"/>
  <c r="J16" i="6" s="1"/>
  <c r="F20" i="21"/>
  <c r="J17" i="6" s="1"/>
  <c r="F21" i="21"/>
  <c r="J18" i="6" s="1"/>
  <c r="F59" i="21"/>
  <c r="J56" i="6" s="1"/>
  <c r="F58" i="21"/>
  <c r="J55" i="6" s="1"/>
  <c r="F57" i="21"/>
  <c r="J54" i="6" s="1"/>
  <c r="F56" i="21"/>
  <c r="J53" i="6" s="1"/>
  <c r="F55" i="21"/>
  <c r="J52" i="6" s="1"/>
  <c r="F54" i="21"/>
  <c r="J51" i="6" s="1"/>
  <c r="F53" i="21"/>
  <c r="J50" i="6" s="1"/>
  <c r="F52" i="21"/>
  <c r="J49" i="6" s="1"/>
  <c r="F51" i="21"/>
  <c r="J48" i="6" s="1"/>
  <c r="F50" i="21"/>
  <c r="J47" i="6" s="1"/>
  <c r="F49" i="21"/>
  <c r="J46" i="6" s="1"/>
  <c r="F48" i="21"/>
  <c r="J45" i="6" s="1"/>
  <c r="F47" i="21"/>
  <c r="J44" i="6" s="1"/>
  <c r="F46" i="21"/>
  <c r="J43" i="6" s="1"/>
  <c r="F45" i="21"/>
  <c r="J42" i="6" s="1"/>
  <c r="F44" i="21"/>
  <c r="J41" i="6" s="1"/>
  <c r="F43" i="21"/>
  <c r="J40" i="6" s="1"/>
  <c r="F42" i="21"/>
  <c r="J39" i="6" s="1"/>
  <c r="F41" i="21"/>
  <c r="J38" i="6" s="1"/>
  <c r="F40" i="21"/>
  <c r="J37" i="6" s="1"/>
  <c r="F39" i="21"/>
  <c r="J36" i="6" s="1"/>
  <c r="F38" i="21"/>
  <c r="J35" i="6" s="1"/>
  <c r="F37" i="21"/>
  <c r="J34" i="6" s="1"/>
  <c r="F36" i="21"/>
  <c r="J33" i="6" s="1"/>
  <c r="F35" i="21"/>
  <c r="J32" i="6" s="1"/>
  <c r="F34" i="21"/>
  <c r="J31" i="6" s="1"/>
  <c r="F33" i="21"/>
  <c r="J30" i="6" s="1"/>
  <c r="F32" i="21"/>
  <c r="J29" i="6" s="1"/>
  <c r="F29" i="21"/>
  <c r="J26" i="6" s="1"/>
  <c r="F25" i="21"/>
  <c r="J22" i="6" s="1"/>
  <c r="F24" i="21"/>
  <c r="J21" i="6" s="1"/>
  <c r="F23" i="21"/>
  <c r="J20" i="6" s="1"/>
  <c r="F22" i="21"/>
  <c r="J19" i="6" s="1"/>
  <c r="F14" i="21"/>
  <c r="J11" i="6" s="1"/>
  <c r="F13" i="21"/>
  <c r="J10" i="6" s="1"/>
  <c r="F12" i="21"/>
  <c r="J9" i="6" s="1"/>
  <c r="F11" i="21"/>
  <c r="J8" i="6" s="1"/>
  <c r="F10" i="21"/>
  <c r="J7" i="6" s="1"/>
  <c r="F9" i="21"/>
  <c r="J6" i="6" s="1"/>
  <c r="F8" i="21"/>
  <c r="J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C10" i="4" l="1"/>
  <c r="C11" i="4"/>
  <c r="C16" i="4" s="1"/>
  <c r="J62" i="6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E62" i="6"/>
  <c r="C30" i="18"/>
  <c r="C29" i="18"/>
  <c r="C28" i="18"/>
  <c r="C27" i="18"/>
  <c r="C26" i="18"/>
  <c r="C25" i="18"/>
  <c r="C24" i="18"/>
  <c r="C23" i="18"/>
  <c r="D59" i="6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D64" i="6" l="1"/>
  <c r="G9" i="2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62" i="6" l="1"/>
  <c r="F62" i="6"/>
  <c r="F64" i="6" s="1"/>
  <c r="L62" i="6"/>
  <c r="L64" i="6" s="1"/>
  <c r="G18" i="21"/>
  <c r="G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20" i="20"/>
  <c r="G21" i="20" l="1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</calcChain>
</file>

<file path=xl/sharedStrings.xml><?xml version="1.0" encoding="utf-8"?>
<sst xmlns="http://schemas.openxmlformats.org/spreadsheetml/2006/main" count="160" uniqueCount="66">
  <si>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</si>
  <si>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</si>
  <si>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</si>
  <si>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</si>
  <si>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</si>
  <si>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</si>
  <si>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</si>
  <si>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</si>
  <si>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</si>
  <si>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</si>
  <si>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</si>
  <si>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</si>
  <si>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</si>
  <si>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</si>
  <si>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</si>
  <si>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</si>
  <si>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</si>
  <si>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</si>
  <si>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</si>
  <si>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</si>
  <si>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</si>
  <si>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</si>
  <si>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</si>
  <si>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</si>
  <si>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</si>
  <si>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</si>
  <si>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</si>
  <si>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</si>
  <si>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</si>
  <si>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</si>
  <si>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</si>
  <si>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</si>
  <si>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</si>
  <si>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</si>
  <si>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</si>
  <si>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</si>
  <si>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</si>
  <si>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</si>
  <si>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</si>
  <si>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</si>
  <si>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</si>
  <si>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</si>
  <si>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</si>
  <si>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</si>
  <si>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</si>
  <si>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</si>
  <si>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</si>
  <si>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</si>
  <si>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</si>
  <si>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</si>
  <si>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</si>
  <si>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</si>
  <si>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</si>
  <si>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</si>
  <si>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</si>
  <si>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</si>
  <si>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</si>
  <si>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5-year ave</t>
  </si>
  <si>
    <t>Produsente lewerings in 2024/2025 bemarkingseisoen / Producer deliveries in 2024/2025 marketing season</t>
  </si>
  <si>
    <t>Produsente lewerings in 2025/2026 bemarkingseisoen / Producer deliveries in 2025/2026 marketing season</t>
  </si>
  <si>
    <t>2025/26*</t>
  </si>
  <si>
    <t>2024/25</t>
  </si>
  <si>
    <t>2025/26 bemarkingsjaar/Marketing year</t>
  </si>
  <si>
    <t>CEC production estimate (tons)</t>
  </si>
  <si>
    <t>NOK produksieskatting (ton)</t>
  </si>
  <si>
    <t>Beraamde lewering vs NOK skatting / Delivery Estimate vs CEC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</si>
</sst>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1" defaultTableStyle="TableStyleMedium9" defaultPivotStyle="PivotStyleLight16">
    <tableStyle name="Invisible" pivot="0" table="0" count="0" xr9:uid="{6736587F-9553-4655-8077-3A98D2AD35B4}"/>
  </tableStyles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Soybeans'!$J$4:$J$56</c:f>
              <c:numCache>
                <c:formatCode>_ * #\ ##0_ ;_ * \-#\ ##0_ ;_ * "-"??_ ;_ @_ </c:formatCode>
                <c:ptCount val="53"/>
                <c:pt idx="0">
                  <c:v>3487</c:v>
                </c:pt>
                <c:pt idx="1">
                  <c:v>11695</c:v>
                </c:pt>
                <c:pt idx="2">
                  <c:v>52408</c:v>
                </c:pt>
                <c:pt idx="3">
                  <c:v>76558</c:v>
                </c:pt>
                <c:pt idx="4">
                  <c:v>62369</c:v>
                </c:pt>
                <c:pt idx="5">
                  <c:v>86857</c:v>
                </c:pt>
                <c:pt idx="6">
                  <c:v>57301</c:v>
                </c:pt>
                <c:pt idx="7">
                  <c:v>184261</c:v>
                </c:pt>
                <c:pt idx="8">
                  <c:v>370413</c:v>
                </c:pt>
                <c:pt idx="9">
                  <c:v>260762</c:v>
                </c:pt>
                <c:pt idx="10">
                  <c:v>202417</c:v>
                </c:pt>
                <c:pt idx="11">
                  <c:v>113561</c:v>
                </c:pt>
                <c:pt idx="12">
                  <c:v>72591</c:v>
                </c:pt>
                <c:pt idx="13">
                  <c:v>47945</c:v>
                </c:pt>
                <c:pt idx="14">
                  <c:v>29932</c:v>
                </c:pt>
                <c:pt idx="15">
                  <c:v>22462</c:v>
                </c:pt>
                <c:pt idx="16">
                  <c:v>12525</c:v>
                </c:pt>
                <c:pt idx="17">
                  <c:v>11471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6884</c:v>
                </c:pt>
                <c:pt idx="31">
                  <c:v>5472</c:v>
                </c:pt>
                <c:pt idx="32">
                  <c:v>4483</c:v>
                </c:pt>
                <c:pt idx="33">
                  <c:v>3158</c:v>
                </c:pt>
                <c:pt idx="34">
                  <c:v>4906</c:v>
                </c:pt>
                <c:pt idx="35">
                  <c:v>1994</c:v>
                </c:pt>
                <c:pt idx="36">
                  <c:v>3271</c:v>
                </c:pt>
                <c:pt idx="37">
                  <c:v>3929</c:v>
                </c:pt>
                <c:pt idx="38">
                  <c:v>3715</c:v>
                </c:pt>
                <c:pt idx="39">
                  <c:v>3131</c:v>
                </c:pt>
                <c:pt idx="40">
                  <c:v>2431</c:v>
                </c:pt>
                <c:pt idx="41">
                  <c:v>3403</c:v>
                </c:pt>
                <c:pt idx="42">
                  <c:v>2073</c:v>
                </c:pt>
                <c:pt idx="43">
                  <c:v>567</c:v>
                </c:pt>
                <c:pt idx="44">
                  <c:v>165</c:v>
                </c:pt>
                <c:pt idx="45">
                  <c:v>2427</c:v>
                </c:pt>
                <c:pt idx="46">
                  <c:v>3790</c:v>
                </c:pt>
                <c:pt idx="47">
                  <c:v>5315</c:v>
                </c:pt>
                <c:pt idx="48">
                  <c:v>2523</c:v>
                </c:pt>
                <c:pt idx="49">
                  <c:v>1600</c:v>
                </c:pt>
                <c:pt idx="50">
                  <c:v>2019</c:v>
                </c:pt>
                <c:pt idx="51">
                  <c:v>685</c:v>
                </c:pt>
                <c:pt idx="52">
                  <c:v>1535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ser>
          <c:idx val="6"/>
          <c:order val="6"/>
          <c:tx>
            <c:strRef>
              <c:f>'Sojabone - Soybeans'!$K$3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Soybeans'!$K$4:$K$10</c:f>
              <c:numCache>
                <c:formatCode>_ * #\ ##0_ ;_ * \-#\ ##0_ ;_ * "-"??_ ;_ @_ </c:formatCode>
                <c:ptCount val="7"/>
                <c:pt idx="0">
                  <c:v>1158</c:v>
                </c:pt>
                <c:pt idx="1">
                  <c:v>4911</c:v>
                </c:pt>
                <c:pt idx="2">
                  <c:v>5757</c:v>
                </c:pt>
                <c:pt idx="3">
                  <c:v>42733</c:v>
                </c:pt>
                <c:pt idx="4">
                  <c:v>30177</c:v>
                </c:pt>
                <c:pt idx="5">
                  <c:v>22233</c:v>
                </c:pt>
                <c:pt idx="6">
                  <c:v>126741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A-405E-B580-2D2621DE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446958526107088"/>
          <c:h val="6.186872332855271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2025 tot Februarie 2026)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6353725015"/>
          <c:y val="8.443817164363889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2025_2026'!$D$3:$G$3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'Soybeans 2025_2026'!$G$7:$G$13</c:f>
              <c:numCache>
                <c:formatCode>_ * #\ ##0_ ;_ * \-#\ ##0_ ;_ * "-"??_ ;_ @_ </c:formatCode>
                <c:ptCount val="7"/>
                <c:pt idx="0">
                  <c:v>1230</c:v>
                </c:pt>
                <c:pt idx="1">
                  <c:v>7684</c:v>
                </c:pt>
                <c:pt idx="2">
                  <c:v>14320</c:v>
                </c:pt>
                <c:pt idx="3">
                  <c:v>59411</c:v>
                </c:pt>
                <c:pt idx="4">
                  <c:v>89851</c:v>
                </c:pt>
                <c:pt idx="5">
                  <c:v>114376</c:v>
                </c:pt>
                <c:pt idx="6">
                  <c:v>241117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  <c:pt idx="7">
                  <c:v>2025/26*</c:v>
                </c:pt>
              </c:strCache>
            </c:strRef>
          </c:cat>
          <c:val>
            <c:numRef>
              <c:f>'Sojabone - Soybeans'!$D$62:$K$62</c:f>
              <c:numCache>
                <c:formatCode>_ * #\ ##0_ ;_ * \-#\ ##0_ ;_ * "-"??_ ;_ @_ </c:formatCode>
                <c:ptCount val="8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1728992</c:v>
                </c:pt>
                <c:pt idx="7">
                  <c:v>233710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'Sojabone - Soybeans'!$D$3:$K$7</c:f>
              <c:multiLvlStrCache>
                <c:ptCount val="8"/>
                <c:lvl>
                  <c:pt idx="0">
                    <c:v> -   </c:v>
                  </c:pt>
                  <c:pt idx="1">
                    <c:v> 5 548 </c:v>
                  </c:pt>
                  <c:pt idx="2">
                    <c:v> 28 422 </c:v>
                  </c:pt>
                  <c:pt idx="3">
                    <c:v> 98 441 </c:v>
                  </c:pt>
                  <c:pt idx="4">
                    <c:v> 80 023 </c:v>
                  </c:pt>
                  <c:pt idx="5">
                    <c:v> 18 266 </c:v>
                  </c:pt>
                  <c:pt idx="6">
                    <c:v> 76 558 </c:v>
                  </c:pt>
                  <c:pt idx="7">
                    <c:v> 42 733 </c:v>
                  </c:pt>
                </c:lvl>
                <c:lvl>
                  <c:pt idx="0">
                    <c:v> -   </c:v>
                  </c:pt>
                  <c:pt idx="1">
                    <c:v> 1 907 </c:v>
                  </c:pt>
                  <c:pt idx="2">
                    <c:v> 2 752 </c:v>
                  </c:pt>
                  <c:pt idx="3">
                    <c:v> 31 395 </c:v>
                  </c:pt>
                  <c:pt idx="4">
                    <c:v> 4 202 </c:v>
                  </c:pt>
                  <c:pt idx="5">
                    <c:v> 7 492 </c:v>
                  </c:pt>
                  <c:pt idx="6">
                    <c:v> 52 408 </c:v>
                  </c:pt>
                  <c:pt idx="7">
                    <c:v> 5 757 </c:v>
                  </c:pt>
                </c:lvl>
                <c:lvl>
                  <c:pt idx="0">
                    <c:v> -   </c:v>
                  </c:pt>
                  <c:pt idx="1">
                    <c:v> 1 273 </c:v>
                  </c:pt>
                  <c:pt idx="2">
                    <c:v> 1 057 </c:v>
                  </c:pt>
                  <c:pt idx="3">
                    <c:v> 9 522 </c:v>
                  </c:pt>
                  <c:pt idx="4">
                    <c:v> 2 165 </c:v>
                  </c:pt>
                  <c:pt idx="5">
                    <c:v> 3 001 </c:v>
                  </c:pt>
                  <c:pt idx="6">
                    <c:v> 11 695 </c:v>
                  </c:pt>
                  <c:pt idx="7">
                    <c:v> 4 911 </c:v>
                  </c:pt>
                </c:lvl>
                <c:lvl>
                  <c:pt idx="0">
                    <c:v> -   </c:v>
                  </c:pt>
                  <c:pt idx="1">
                    <c:v> 804 </c:v>
                  </c:pt>
                  <c:pt idx="2">
                    <c:v> 895 </c:v>
                  </c:pt>
                  <c:pt idx="3">
                    <c:v> 1 173 </c:v>
                  </c:pt>
                  <c:pt idx="4">
                    <c:v> 922 </c:v>
                  </c:pt>
                  <c:pt idx="5">
                    <c:v> 1 167 </c:v>
                  </c:pt>
                  <c:pt idx="6">
                    <c:v> 3 487 </c:v>
                  </c:pt>
                  <c:pt idx="7">
                    <c:v> 1 158 </c:v>
                  </c:pt>
                </c:lvl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2023/24</c:v>
                  </c:pt>
                  <c:pt idx="6">
                    <c:v>2024/25</c:v>
                  </c:pt>
                  <c:pt idx="7">
                    <c:v>2025/26*</c:v>
                  </c:pt>
                </c:lvl>
              </c:multiLvlStrCache>
            </c:multiLvlStrRef>
          </c:cat>
          <c:val>
            <c:numRef>
              <c:f>'Sojabone - Soybeans'!$D$64:$K$64</c:f>
              <c:numCache>
                <c:formatCode>0.0%</c:formatCode>
                <c:ptCount val="8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0.99780815909602438</c:v>
                </c:pt>
                <c:pt idx="7">
                  <c:v>9.9708821741309989E-2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59218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D20" sqref="D20"/>
    </sheetView>
  </sheetViews>
  <sheetFormatPr defaultRowHeight="13.2" x14ac:dyDescent="0.25"/>
  <cols>
    <col min="2" max="2" width="50.44140625" customWidth="1"/>
    <col min="3" max="3" width="18.6640625" style="119" bestFit="1" customWidth="1"/>
    <col min="4" max="4" width="60.109375" bestFit="1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65</v>
      </c>
      <c r="C2" s="135"/>
      <c r="D2" s="136"/>
      <c r="E2" s="67"/>
    </row>
    <row r="3" spans="2:6" ht="20.399999999999999" thickBot="1" x14ac:dyDescent="0.45">
      <c r="B3" s="137" t="s">
        <v>62</v>
      </c>
      <c r="C3" s="138"/>
      <c r="D3" s="139"/>
    </row>
    <row r="4" spans="2:6" ht="14.4" x14ac:dyDescent="0.3">
      <c r="B4" s="13"/>
      <c r="C4" s="113" t="s">
        <v>39</v>
      </c>
      <c r="D4" s="14"/>
    </row>
    <row r="5" spans="2:6" ht="15" thickBot="1" x14ac:dyDescent="0.35">
      <c r="B5" s="18" t="s">
        <v>37</v>
      </c>
      <c r="C5" s="122">
        <f>MAX('Soybeans 2025_2026'!G7:G59)</f>
        <v>241117</v>
      </c>
      <c r="D5" s="19" t="s">
        <v>38</v>
      </c>
    </row>
    <row r="6" spans="2:6" ht="15" thickTop="1" x14ac:dyDescent="0.3">
      <c r="B6" s="114" t="s">
        <v>63</v>
      </c>
      <c r="C6" s="123">
        <v>2389925</v>
      </c>
      <c r="D6" s="115" t="s">
        <v>64</v>
      </c>
      <c r="E6" s="10"/>
      <c r="F6" s="10"/>
    </row>
    <row r="7" spans="2:6" ht="13.2" customHeight="1" x14ac:dyDescent="0.25">
      <c r="B7" s="36" t="s">
        <v>42</v>
      </c>
      <c r="C7" s="123">
        <v>44000</v>
      </c>
      <c r="D7" s="39" t="s">
        <v>43</v>
      </c>
    </row>
    <row r="8" spans="2:6" ht="14.4" x14ac:dyDescent="0.25">
      <c r="B8" s="16" t="s">
        <v>26</v>
      </c>
      <c r="C8" s="124"/>
      <c r="D8" s="17" t="s">
        <v>27</v>
      </c>
      <c r="E8" s="11"/>
    </row>
    <row r="9" spans="2:6" ht="25.5" customHeight="1" x14ac:dyDescent="0.25">
      <c r="B9" s="112" t="s">
        <v>28</v>
      </c>
      <c r="C9" s="125">
        <f>C6-C7-C8</f>
        <v>2345925</v>
      </c>
      <c r="D9" s="116" t="s">
        <v>29</v>
      </c>
      <c r="E9" s="11"/>
    </row>
    <row r="10" spans="2:6" ht="15" customHeight="1" x14ac:dyDescent="0.3">
      <c r="B10" s="57" t="s">
        <v>31</v>
      </c>
      <c r="C10" s="126">
        <f>C5/C9</f>
        <v>0.10278120570776986</v>
      </c>
      <c r="D10" s="58" t="s">
        <v>32</v>
      </c>
    </row>
    <row r="11" spans="2:6" x14ac:dyDescent="0.25">
      <c r="B11" s="15" t="s">
        <v>10</v>
      </c>
      <c r="C11" s="127">
        <f>C9-C5</f>
        <v>2104808</v>
      </c>
      <c r="D11" s="14" t="s">
        <v>11</v>
      </c>
    </row>
    <row r="12" spans="2:6" x14ac:dyDescent="0.25">
      <c r="B12" s="15" t="s">
        <v>40</v>
      </c>
      <c r="C12" s="128">
        <f>52-'Soybeans 2025_2026'!B13</f>
        <v>45</v>
      </c>
      <c r="D12" s="14" t="s">
        <v>41</v>
      </c>
    </row>
    <row r="13" spans="2:6" hidden="1" x14ac:dyDescent="0.25">
      <c r="B13" s="117" t="s">
        <v>14</v>
      </c>
      <c r="C13" s="129"/>
      <c r="D13" s="118"/>
    </row>
    <row r="14" spans="2:6" hidden="1" x14ac:dyDescent="0.25">
      <c r="B14" s="117" t="s">
        <v>15</v>
      </c>
      <c r="C14" s="129"/>
      <c r="D14" s="118"/>
    </row>
    <row r="15" spans="2:6" hidden="1" x14ac:dyDescent="0.25">
      <c r="B15" s="117" t="s">
        <v>16</v>
      </c>
      <c r="C15" s="129"/>
      <c r="D15" s="118"/>
    </row>
    <row r="16" spans="2:6" ht="14.4" x14ac:dyDescent="0.3">
      <c r="B16" s="59" t="s">
        <v>17</v>
      </c>
      <c r="C16" s="130">
        <f>C11/C12</f>
        <v>46773.511111111111</v>
      </c>
      <c r="D16" s="60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0"/>
    </row>
    <row r="21" spans="2:4" x14ac:dyDescent="0.25">
      <c r="C21" s="121"/>
      <c r="D21" s="56"/>
    </row>
    <row r="22" spans="2:4" x14ac:dyDescent="0.25">
      <c r="C22" s="121"/>
      <c r="D22" s="56"/>
    </row>
    <row r="24" spans="2:4" x14ac:dyDescent="0.25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4.4" x14ac:dyDescent="0.3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4.4" x14ac:dyDescent="0.3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4.4" x14ac:dyDescent="0.3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4.4" x14ac:dyDescent="0.3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4.4" x14ac:dyDescent="0.3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4.4" x14ac:dyDescent="0.3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4.4" x14ac:dyDescent="0.3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3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4.4" x14ac:dyDescent="0.3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4.4" x14ac:dyDescent="0.3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4.4" x14ac:dyDescent="0.3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4.4" x14ac:dyDescent="0.3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4.4" x14ac:dyDescent="0.3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4.4" x14ac:dyDescent="0.3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4.4" x14ac:dyDescent="0.3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4.4" x14ac:dyDescent="0.3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3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3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3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3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3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3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3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3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3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3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3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3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3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3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3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3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3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3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3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3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3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3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3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3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3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4.4" x14ac:dyDescent="0.3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3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3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3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3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3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3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3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3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3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4.4" x14ac:dyDescent="0.3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4.4" x14ac:dyDescent="0.3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4.4" x14ac:dyDescent="0.3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4.4" x14ac:dyDescent="0.3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4.4" x14ac:dyDescent="0.3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4.4" x14ac:dyDescent="0.3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4.4" x14ac:dyDescent="0.3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4.4" x14ac:dyDescent="0.3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3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4.4" x14ac:dyDescent="0.3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4.4" x14ac:dyDescent="0.3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4.4" x14ac:dyDescent="0.3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4.4" x14ac:dyDescent="0.3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4.4" x14ac:dyDescent="0.3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4.4" x14ac:dyDescent="0.3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4.4" x14ac:dyDescent="0.3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4.4" x14ac:dyDescent="0.3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3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3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3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3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3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3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3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3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3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3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3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3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3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3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3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3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3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3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3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3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3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3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3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3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3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4.4" x14ac:dyDescent="0.3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3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3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3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3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3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3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3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3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3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4.4" x14ac:dyDescent="0.3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4.4" x14ac:dyDescent="0.3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4.4" x14ac:dyDescent="0.3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4.4" x14ac:dyDescent="0.3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4.4" x14ac:dyDescent="0.3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4.4" x14ac:dyDescent="0.3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4.4" x14ac:dyDescent="0.3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3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4.4" x14ac:dyDescent="0.3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4.4" x14ac:dyDescent="0.3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4.4" x14ac:dyDescent="0.3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4.4" x14ac:dyDescent="0.3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4.4" x14ac:dyDescent="0.3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4.4" x14ac:dyDescent="0.3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4.4" x14ac:dyDescent="0.3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4.4" x14ac:dyDescent="0.3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3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3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3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3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3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3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3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3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3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3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3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3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3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3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3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3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3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3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3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3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3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3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3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3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3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4.4" x14ac:dyDescent="0.3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3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3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3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3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3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3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3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3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3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4.4" x14ac:dyDescent="0.3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1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1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4.4" x14ac:dyDescent="0.3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4.4" x14ac:dyDescent="0.3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4.4" x14ac:dyDescent="0.3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4.4" x14ac:dyDescent="0.3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4.4" x14ac:dyDescent="0.3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4.4" x14ac:dyDescent="0.3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4.4" x14ac:dyDescent="0.3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3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4.4" x14ac:dyDescent="0.3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4.4" x14ac:dyDescent="0.3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4.4" x14ac:dyDescent="0.3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4.4" x14ac:dyDescent="0.3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4.4" x14ac:dyDescent="0.3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4.4" x14ac:dyDescent="0.3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4.4" x14ac:dyDescent="0.3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4.4" x14ac:dyDescent="0.3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3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3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3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3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3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3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3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3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3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3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3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3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3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3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3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3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3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3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3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3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3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3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3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3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3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4.4" x14ac:dyDescent="0.3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3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3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3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3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3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3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3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3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3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topLeftCell="A3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1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1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4.4" x14ac:dyDescent="0.3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4.4" x14ac:dyDescent="0.3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4.4" x14ac:dyDescent="0.3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4.4" x14ac:dyDescent="0.3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4.4" x14ac:dyDescent="0.3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4.4" x14ac:dyDescent="0.3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4.4" x14ac:dyDescent="0.3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3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4.4" x14ac:dyDescent="0.3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4.4" x14ac:dyDescent="0.3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4.4" x14ac:dyDescent="0.3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4.4" x14ac:dyDescent="0.3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4.4" x14ac:dyDescent="0.3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4.4" x14ac:dyDescent="0.3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4.4" x14ac:dyDescent="0.3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4.4" x14ac:dyDescent="0.3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3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3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3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3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3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3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3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3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3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3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3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3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3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3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3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3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3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3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3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3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3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3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3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3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3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4.4" x14ac:dyDescent="0.3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3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3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3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3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3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3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3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3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3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58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45352</v>
      </c>
      <c r="D7" s="73">
        <v>4719</v>
      </c>
      <c r="E7" s="73">
        <v>-1232</v>
      </c>
      <c r="F7" s="28">
        <f>D7+E7</f>
        <v>3487</v>
      </c>
      <c r="G7" s="30">
        <f>F7</f>
        <v>3487</v>
      </c>
    </row>
    <row r="8" spans="1:8" ht="14.4" x14ac:dyDescent="0.3">
      <c r="A8" s="21"/>
      <c r="B8" s="31">
        <v>2</v>
      </c>
      <c r="C8" s="81">
        <f t="shared" ref="C8:C59" si="0">C7+7</f>
        <v>45359</v>
      </c>
      <c r="D8" s="73">
        <v>11039</v>
      </c>
      <c r="E8" s="73">
        <v>656</v>
      </c>
      <c r="F8" s="28">
        <f t="shared" ref="F8:F29" si="1">D8+E8</f>
        <v>11695</v>
      </c>
      <c r="G8" s="100">
        <f t="shared" ref="G8:G59" si="2">G7+F8</f>
        <v>15182</v>
      </c>
    </row>
    <row r="9" spans="1:8" ht="14.4" x14ac:dyDescent="0.3">
      <c r="A9" s="21"/>
      <c r="B9" s="27">
        <v>3</v>
      </c>
      <c r="C9" s="81">
        <f t="shared" si="0"/>
        <v>45366</v>
      </c>
      <c r="D9" s="73">
        <v>52188</v>
      </c>
      <c r="E9" s="73">
        <v>220</v>
      </c>
      <c r="F9" s="28">
        <f t="shared" si="1"/>
        <v>52408</v>
      </c>
      <c r="G9" s="100">
        <f t="shared" si="2"/>
        <v>67590</v>
      </c>
    </row>
    <row r="10" spans="1:8" ht="14.4" x14ac:dyDescent="0.3">
      <c r="A10" s="21"/>
      <c r="B10" s="29">
        <v>4</v>
      </c>
      <c r="C10" s="81">
        <f t="shared" si="0"/>
        <v>45373</v>
      </c>
      <c r="D10" s="73">
        <v>75492</v>
      </c>
      <c r="E10" s="73">
        <v>1066</v>
      </c>
      <c r="F10" s="28">
        <f t="shared" si="1"/>
        <v>76558</v>
      </c>
      <c r="G10" s="100">
        <f t="shared" si="2"/>
        <v>144148</v>
      </c>
      <c r="H10" s="77"/>
    </row>
    <row r="11" spans="1:8" ht="14.4" x14ac:dyDescent="0.3">
      <c r="A11" s="21"/>
      <c r="B11" s="29">
        <v>5</v>
      </c>
      <c r="C11" s="81">
        <f t="shared" si="0"/>
        <v>45380</v>
      </c>
      <c r="D11" s="73">
        <v>58960</v>
      </c>
      <c r="E11" s="73">
        <v>3409</v>
      </c>
      <c r="F11" s="28">
        <f t="shared" si="1"/>
        <v>62369</v>
      </c>
      <c r="G11" s="100">
        <f t="shared" si="2"/>
        <v>206517</v>
      </c>
    </row>
    <row r="12" spans="1:8" ht="14.4" x14ac:dyDescent="0.3">
      <c r="A12" s="21"/>
      <c r="B12" s="31">
        <v>6</v>
      </c>
      <c r="C12" s="81">
        <f t="shared" si="0"/>
        <v>45387</v>
      </c>
      <c r="D12" s="73">
        <v>83969</v>
      </c>
      <c r="E12" s="73">
        <v>2888</v>
      </c>
      <c r="F12" s="28">
        <f t="shared" si="1"/>
        <v>86857</v>
      </c>
      <c r="G12" s="100">
        <f t="shared" si="2"/>
        <v>293374</v>
      </c>
    </row>
    <row r="13" spans="1:8" ht="14.4" x14ac:dyDescent="0.3">
      <c r="A13" s="21"/>
      <c r="B13" s="27">
        <v>7</v>
      </c>
      <c r="C13" s="81">
        <f t="shared" si="0"/>
        <v>45394</v>
      </c>
      <c r="D13" s="73">
        <v>55405</v>
      </c>
      <c r="E13" s="73">
        <v>1896</v>
      </c>
      <c r="F13" s="28">
        <f t="shared" si="1"/>
        <v>57301</v>
      </c>
      <c r="G13" s="100">
        <f t="shared" si="2"/>
        <v>350675</v>
      </c>
    </row>
    <row r="14" spans="1:8" ht="14.4" x14ac:dyDescent="0.3">
      <c r="A14" s="21"/>
      <c r="B14" s="29">
        <v>8</v>
      </c>
      <c r="C14" s="81">
        <f t="shared" si="0"/>
        <v>45401</v>
      </c>
      <c r="D14" s="73">
        <v>181514</v>
      </c>
      <c r="E14" s="73">
        <v>2747</v>
      </c>
      <c r="F14" s="28">
        <f t="shared" si="1"/>
        <v>184261</v>
      </c>
      <c r="G14" s="100">
        <f t="shared" si="2"/>
        <v>534936</v>
      </c>
    </row>
    <row r="15" spans="1:8" ht="13.5" customHeight="1" x14ac:dyDescent="0.3">
      <c r="A15" s="21"/>
      <c r="B15" s="29">
        <v>9</v>
      </c>
      <c r="C15" s="81">
        <f t="shared" si="0"/>
        <v>45408</v>
      </c>
      <c r="D15" s="73">
        <v>362804</v>
      </c>
      <c r="E15" s="73">
        <v>7609</v>
      </c>
      <c r="F15" s="28">
        <f t="shared" si="1"/>
        <v>370413</v>
      </c>
      <c r="G15" s="100">
        <f t="shared" si="2"/>
        <v>905349</v>
      </c>
    </row>
    <row r="16" spans="1:8" ht="14.4" x14ac:dyDescent="0.3">
      <c r="A16" s="21"/>
      <c r="B16" s="31">
        <v>10</v>
      </c>
      <c r="C16" s="81">
        <f t="shared" si="0"/>
        <v>45415</v>
      </c>
      <c r="D16" s="73">
        <v>259584</v>
      </c>
      <c r="E16" s="73">
        <v>1178</v>
      </c>
      <c r="F16" s="28">
        <f t="shared" si="1"/>
        <v>260762</v>
      </c>
      <c r="G16" s="100">
        <f t="shared" si="2"/>
        <v>1166111</v>
      </c>
    </row>
    <row r="17" spans="1:9" ht="14.4" x14ac:dyDescent="0.3">
      <c r="A17" s="21"/>
      <c r="B17" s="27">
        <v>11</v>
      </c>
      <c r="C17" s="81">
        <f t="shared" si="0"/>
        <v>45422</v>
      </c>
      <c r="D17" s="73">
        <v>200044</v>
      </c>
      <c r="E17" s="73">
        <v>2373</v>
      </c>
      <c r="F17" s="28">
        <f t="shared" si="1"/>
        <v>202417</v>
      </c>
      <c r="G17" s="100">
        <f t="shared" si="2"/>
        <v>1368528</v>
      </c>
    </row>
    <row r="18" spans="1:9" ht="14.4" x14ac:dyDescent="0.3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1482089</v>
      </c>
    </row>
    <row r="19" spans="1:9" ht="14.4" x14ac:dyDescent="0.3">
      <c r="A19" s="21"/>
      <c r="B19" s="29">
        <v>13</v>
      </c>
      <c r="C19" s="81">
        <f t="shared" si="0"/>
        <v>45436</v>
      </c>
      <c r="D19" s="73">
        <v>71766</v>
      </c>
      <c r="E19" s="73">
        <v>825</v>
      </c>
      <c r="F19" s="28">
        <f t="shared" si="1"/>
        <v>72591</v>
      </c>
      <c r="G19" s="100">
        <f t="shared" si="2"/>
        <v>1554680</v>
      </c>
    </row>
    <row r="20" spans="1:9" ht="14.4" x14ac:dyDescent="0.3">
      <c r="A20" s="21"/>
      <c r="B20" s="31">
        <v>14</v>
      </c>
      <c r="C20" s="81">
        <f t="shared" si="0"/>
        <v>45443</v>
      </c>
      <c r="D20" s="73">
        <v>39989</v>
      </c>
      <c r="E20" s="73">
        <v>7956</v>
      </c>
      <c r="F20" s="28">
        <f t="shared" si="1"/>
        <v>47945</v>
      </c>
      <c r="G20" s="100">
        <f t="shared" si="2"/>
        <v>1602625</v>
      </c>
    </row>
    <row r="21" spans="1:9" ht="14.4" x14ac:dyDescent="0.3">
      <c r="A21" s="21"/>
      <c r="B21" s="27">
        <v>15</v>
      </c>
      <c r="C21" s="81">
        <f t="shared" si="0"/>
        <v>45450</v>
      </c>
      <c r="D21" s="73">
        <v>28501</v>
      </c>
      <c r="E21" s="73">
        <v>1431</v>
      </c>
      <c r="F21" s="28">
        <f t="shared" si="1"/>
        <v>29932</v>
      </c>
      <c r="G21" s="100">
        <f t="shared" si="2"/>
        <v>1632557</v>
      </c>
    </row>
    <row r="22" spans="1:9" ht="14.4" x14ac:dyDescent="0.3">
      <c r="A22" s="21"/>
      <c r="B22" s="29">
        <v>16</v>
      </c>
      <c r="C22" s="81">
        <f t="shared" si="0"/>
        <v>45457</v>
      </c>
      <c r="D22" s="73">
        <v>23341</v>
      </c>
      <c r="E22" s="73">
        <v>-879</v>
      </c>
      <c r="F22" s="28">
        <f t="shared" si="1"/>
        <v>22462</v>
      </c>
      <c r="G22" s="100">
        <f t="shared" si="2"/>
        <v>1655019</v>
      </c>
    </row>
    <row r="23" spans="1:9" ht="14.4" x14ac:dyDescent="0.3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1667544</v>
      </c>
    </row>
    <row r="24" spans="1:9" ht="15" customHeight="1" x14ac:dyDescent="0.3">
      <c r="A24" s="21"/>
      <c r="B24" s="31">
        <v>18</v>
      </c>
      <c r="C24" s="81">
        <f t="shared" si="0"/>
        <v>45471</v>
      </c>
      <c r="D24" s="73">
        <v>7972</v>
      </c>
      <c r="E24" s="73">
        <v>3499</v>
      </c>
      <c r="F24" s="28">
        <f t="shared" si="1"/>
        <v>11471</v>
      </c>
      <c r="G24" s="100">
        <f t="shared" si="2"/>
        <v>1679015</v>
      </c>
    </row>
    <row r="25" spans="1:9" ht="15" customHeight="1" x14ac:dyDescent="0.3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1685347</v>
      </c>
    </row>
    <row r="26" spans="1:9" ht="15" customHeight="1" x14ac:dyDescent="0.3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1690724</v>
      </c>
    </row>
    <row r="27" spans="1:9" ht="15" customHeight="1" x14ac:dyDescent="0.3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1695314</v>
      </c>
    </row>
    <row r="28" spans="1:9" ht="15" customHeight="1" x14ac:dyDescent="0.3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1699012</v>
      </c>
      <c r="I28" s="45"/>
    </row>
    <row r="29" spans="1:9" ht="15" customHeight="1" x14ac:dyDescent="0.3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1705543</v>
      </c>
    </row>
    <row r="30" spans="1:9" ht="15" customHeight="1" x14ac:dyDescent="0.3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1708567</v>
      </c>
    </row>
    <row r="31" spans="1:9" ht="15" customHeight="1" x14ac:dyDescent="0.3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1712271</v>
      </c>
    </row>
    <row r="32" spans="1:9" ht="15" customHeight="1" x14ac:dyDescent="0.3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1716189</v>
      </c>
    </row>
    <row r="33" spans="1:7" ht="15" customHeight="1" x14ac:dyDescent="0.3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1724596</v>
      </c>
    </row>
    <row r="34" spans="1:7" ht="15" customHeight="1" x14ac:dyDescent="0.3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1728992</v>
      </c>
    </row>
    <row r="35" spans="1:7" ht="16.5" customHeight="1" x14ac:dyDescent="0.3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1733878</v>
      </c>
    </row>
    <row r="36" spans="1:7" ht="17.25" customHeight="1" x14ac:dyDescent="0.3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1738857</v>
      </c>
    </row>
    <row r="37" spans="1:7" ht="15" customHeight="1" x14ac:dyDescent="0.3">
      <c r="A37" s="21"/>
      <c r="B37" s="27">
        <v>31</v>
      </c>
      <c r="C37" s="81">
        <f t="shared" si="0"/>
        <v>45562</v>
      </c>
      <c r="D37" s="73">
        <v>2875</v>
      </c>
      <c r="E37" s="73">
        <v>4009</v>
      </c>
      <c r="F37" s="28">
        <f t="shared" si="4"/>
        <v>6884</v>
      </c>
      <c r="G37" s="100">
        <f t="shared" si="2"/>
        <v>1745741</v>
      </c>
    </row>
    <row r="38" spans="1:7" ht="15" customHeight="1" x14ac:dyDescent="0.3">
      <c r="A38" s="21"/>
      <c r="B38" s="29">
        <v>32</v>
      </c>
      <c r="C38" s="81">
        <f t="shared" si="0"/>
        <v>45569</v>
      </c>
      <c r="D38" s="73">
        <v>3530</v>
      </c>
      <c r="E38" s="73">
        <v>1942</v>
      </c>
      <c r="F38" s="28">
        <f t="shared" si="4"/>
        <v>5472</v>
      </c>
      <c r="G38" s="100">
        <f t="shared" si="2"/>
        <v>1751213</v>
      </c>
    </row>
    <row r="39" spans="1:7" ht="15" customHeight="1" x14ac:dyDescent="0.3">
      <c r="A39" s="21"/>
      <c r="B39" s="29">
        <v>33</v>
      </c>
      <c r="C39" s="81">
        <f t="shared" si="0"/>
        <v>45576</v>
      </c>
      <c r="D39" s="73">
        <v>3908</v>
      </c>
      <c r="E39" s="73">
        <v>575</v>
      </c>
      <c r="F39" s="28">
        <f t="shared" si="4"/>
        <v>4483</v>
      </c>
      <c r="G39" s="100">
        <f t="shared" si="2"/>
        <v>1755696</v>
      </c>
    </row>
    <row r="40" spans="1:7" ht="15" customHeight="1" x14ac:dyDescent="0.3">
      <c r="A40" s="21"/>
      <c r="B40" s="31">
        <v>34</v>
      </c>
      <c r="C40" s="81">
        <f t="shared" si="0"/>
        <v>45583</v>
      </c>
      <c r="D40" s="73">
        <v>3713</v>
      </c>
      <c r="E40" s="73">
        <v>-555</v>
      </c>
      <c r="F40" s="28">
        <f t="shared" si="4"/>
        <v>3158</v>
      </c>
      <c r="G40" s="100">
        <f t="shared" si="2"/>
        <v>1758854</v>
      </c>
    </row>
    <row r="41" spans="1:7" ht="15" customHeight="1" x14ac:dyDescent="0.3">
      <c r="A41" s="21"/>
      <c r="B41" s="27">
        <v>35</v>
      </c>
      <c r="C41" s="81">
        <f t="shared" si="0"/>
        <v>45590</v>
      </c>
      <c r="D41" s="73">
        <v>3424</v>
      </c>
      <c r="E41" s="73">
        <v>1482</v>
      </c>
      <c r="F41" s="28">
        <f t="shared" si="4"/>
        <v>4906</v>
      </c>
      <c r="G41" s="100">
        <f t="shared" si="2"/>
        <v>1763760</v>
      </c>
    </row>
    <row r="42" spans="1:7" ht="15" customHeight="1" x14ac:dyDescent="0.3">
      <c r="A42" s="21"/>
      <c r="B42" s="29">
        <v>36</v>
      </c>
      <c r="C42" s="81">
        <f t="shared" si="0"/>
        <v>45597</v>
      </c>
      <c r="D42" s="73">
        <v>1244</v>
      </c>
      <c r="E42" s="73">
        <v>750</v>
      </c>
      <c r="F42" s="28">
        <f t="shared" si="4"/>
        <v>1994</v>
      </c>
      <c r="G42" s="100">
        <f t="shared" si="2"/>
        <v>1765754</v>
      </c>
    </row>
    <row r="43" spans="1:7" ht="15" customHeight="1" x14ac:dyDescent="0.3">
      <c r="A43" s="21"/>
      <c r="B43" s="29">
        <v>37</v>
      </c>
      <c r="C43" s="81">
        <f t="shared" si="0"/>
        <v>45604</v>
      </c>
      <c r="D43" s="73">
        <v>1457</v>
      </c>
      <c r="E43" s="73">
        <v>1814</v>
      </c>
      <c r="F43" s="28">
        <f t="shared" si="4"/>
        <v>3271</v>
      </c>
      <c r="G43" s="100">
        <f t="shared" si="2"/>
        <v>1769025</v>
      </c>
    </row>
    <row r="44" spans="1:7" ht="15" customHeight="1" x14ac:dyDescent="0.3">
      <c r="A44" s="21"/>
      <c r="B44" s="31">
        <v>38</v>
      </c>
      <c r="C44" s="81">
        <f t="shared" si="0"/>
        <v>45611</v>
      </c>
      <c r="D44" s="73">
        <v>3197</v>
      </c>
      <c r="E44" s="73">
        <v>732</v>
      </c>
      <c r="F44" s="28">
        <f>D44+E44</f>
        <v>3929</v>
      </c>
      <c r="G44" s="100">
        <f t="shared" si="2"/>
        <v>1772954</v>
      </c>
    </row>
    <row r="45" spans="1:7" ht="15" customHeight="1" x14ac:dyDescent="0.3">
      <c r="A45" s="21"/>
      <c r="B45" s="27">
        <v>39</v>
      </c>
      <c r="C45" s="81">
        <f t="shared" si="0"/>
        <v>45618</v>
      </c>
      <c r="D45" s="73">
        <v>3357</v>
      </c>
      <c r="E45" s="73">
        <v>358</v>
      </c>
      <c r="F45" s="28">
        <f t="shared" si="4"/>
        <v>3715</v>
      </c>
      <c r="G45" s="100">
        <f t="shared" si="2"/>
        <v>1776669</v>
      </c>
    </row>
    <row r="46" spans="1:7" ht="15" customHeight="1" x14ac:dyDescent="0.3">
      <c r="A46" s="21"/>
      <c r="B46" s="29">
        <v>40</v>
      </c>
      <c r="C46" s="81">
        <f t="shared" si="0"/>
        <v>45625</v>
      </c>
      <c r="D46" s="73">
        <v>3211</v>
      </c>
      <c r="E46" s="73">
        <v>-80</v>
      </c>
      <c r="F46" s="28">
        <f t="shared" si="4"/>
        <v>3131</v>
      </c>
      <c r="G46" s="100">
        <f t="shared" si="2"/>
        <v>1779800</v>
      </c>
    </row>
    <row r="47" spans="1:7" ht="15" customHeight="1" x14ac:dyDescent="0.3">
      <c r="A47" s="21"/>
      <c r="B47" s="29">
        <v>41</v>
      </c>
      <c r="C47" s="81">
        <f t="shared" si="0"/>
        <v>45632</v>
      </c>
      <c r="D47" s="73">
        <v>2540</v>
      </c>
      <c r="E47" s="73">
        <v>-109</v>
      </c>
      <c r="F47" s="28">
        <f t="shared" si="4"/>
        <v>2431</v>
      </c>
      <c r="G47" s="100">
        <f t="shared" si="2"/>
        <v>1782231</v>
      </c>
    </row>
    <row r="48" spans="1:7" ht="15" customHeight="1" x14ac:dyDescent="0.3">
      <c r="A48" s="21"/>
      <c r="B48" s="31">
        <v>42</v>
      </c>
      <c r="C48" s="81">
        <f t="shared" si="0"/>
        <v>45639</v>
      </c>
      <c r="D48" s="73">
        <v>3660</v>
      </c>
      <c r="E48" s="73">
        <v>-257</v>
      </c>
      <c r="F48" s="28">
        <f t="shared" si="4"/>
        <v>3403</v>
      </c>
      <c r="G48" s="100">
        <f t="shared" si="2"/>
        <v>1785634</v>
      </c>
    </row>
    <row r="49" spans="1:8" ht="14.4" x14ac:dyDescent="0.3">
      <c r="A49" s="21"/>
      <c r="B49" s="27">
        <v>43</v>
      </c>
      <c r="C49" s="81">
        <f t="shared" si="0"/>
        <v>45646</v>
      </c>
      <c r="D49" s="73">
        <v>1741</v>
      </c>
      <c r="E49" s="73">
        <v>332</v>
      </c>
      <c r="F49" s="28">
        <f t="shared" si="4"/>
        <v>2073</v>
      </c>
      <c r="G49" s="100">
        <f t="shared" si="2"/>
        <v>1787707</v>
      </c>
    </row>
    <row r="50" spans="1:8" ht="15" customHeight="1" x14ac:dyDescent="0.3">
      <c r="A50" s="21"/>
      <c r="B50" s="29">
        <v>44</v>
      </c>
      <c r="C50" s="81">
        <f t="shared" si="0"/>
        <v>45653</v>
      </c>
      <c r="D50" s="73">
        <v>221</v>
      </c>
      <c r="E50" s="73">
        <v>346</v>
      </c>
      <c r="F50" s="28">
        <f t="shared" si="4"/>
        <v>567</v>
      </c>
      <c r="G50" s="100">
        <f t="shared" si="2"/>
        <v>1788274</v>
      </c>
    </row>
    <row r="51" spans="1:8" ht="15" customHeight="1" x14ac:dyDescent="0.3">
      <c r="A51" s="21"/>
      <c r="B51" s="29">
        <v>45</v>
      </c>
      <c r="C51" s="81">
        <f t="shared" si="0"/>
        <v>45660</v>
      </c>
      <c r="D51" s="73">
        <v>224</v>
      </c>
      <c r="E51" s="73">
        <v>-59</v>
      </c>
      <c r="F51" s="28">
        <f t="shared" si="4"/>
        <v>165</v>
      </c>
      <c r="G51" s="100">
        <f t="shared" si="2"/>
        <v>1788439</v>
      </c>
    </row>
    <row r="52" spans="1:8" ht="15" customHeight="1" x14ac:dyDescent="0.3">
      <c r="A52" s="21"/>
      <c r="B52" s="31">
        <v>46</v>
      </c>
      <c r="C52" s="81">
        <f t="shared" si="0"/>
        <v>45667</v>
      </c>
      <c r="D52" s="73">
        <v>2062</v>
      </c>
      <c r="E52" s="73">
        <v>365</v>
      </c>
      <c r="F52" s="28">
        <f t="shared" si="4"/>
        <v>2427</v>
      </c>
      <c r="G52" s="100">
        <f t="shared" si="2"/>
        <v>1790866</v>
      </c>
    </row>
    <row r="53" spans="1:8" ht="15" customHeight="1" x14ac:dyDescent="0.3">
      <c r="A53" s="21"/>
      <c r="B53" s="27">
        <v>47</v>
      </c>
      <c r="C53" s="81">
        <f t="shared" si="0"/>
        <v>45674</v>
      </c>
      <c r="D53" s="73">
        <v>3855</v>
      </c>
      <c r="E53" s="73">
        <v>-65</v>
      </c>
      <c r="F53" s="28">
        <f t="shared" si="4"/>
        <v>3790</v>
      </c>
      <c r="G53" s="100">
        <f t="shared" si="2"/>
        <v>1794656</v>
      </c>
    </row>
    <row r="54" spans="1:8" ht="15" customHeight="1" x14ac:dyDescent="0.3">
      <c r="A54" s="21"/>
      <c r="B54" s="29">
        <v>48</v>
      </c>
      <c r="C54" s="81">
        <f t="shared" si="0"/>
        <v>45681</v>
      </c>
      <c r="D54" s="73">
        <v>3445</v>
      </c>
      <c r="E54" s="73">
        <v>1870</v>
      </c>
      <c r="F54" s="28">
        <f t="shared" si="4"/>
        <v>5315</v>
      </c>
      <c r="G54" s="100">
        <f t="shared" si="2"/>
        <v>1799971</v>
      </c>
    </row>
    <row r="55" spans="1:8" s="1" customFormat="1" ht="15" customHeight="1" x14ac:dyDescent="0.3">
      <c r="A55" s="24"/>
      <c r="B55" s="29">
        <v>49</v>
      </c>
      <c r="C55" s="81">
        <f t="shared" si="0"/>
        <v>45688</v>
      </c>
      <c r="D55" s="73">
        <v>2024</v>
      </c>
      <c r="E55" s="73">
        <v>499</v>
      </c>
      <c r="F55" s="28">
        <f t="shared" si="4"/>
        <v>2523</v>
      </c>
      <c r="G55" s="100">
        <f t="shared" si="2"/>
        <v>1802494</v>
      </c>
      <c r="H55" s="2"/>
    </row>
    <row r="56" spans="1:8" ht="15" customHeight="1" x14ac:dyDescent="0.3">
      <c r="A56" s="21"/>
      <c r="B56" s="31">
        <v>50</v>
      </c>
      <c r="C56" s="81">
        <f t="shared" si="0"/>
        <v>45695</v>
      </c>
      <c r="D56" s="73">
        <v>1834</v>
      </c>
      <c r="E56" s="73">
        <v>-234</v>
      </c>
      <c r="F56" s="28">
        <f t="shared" si="4"/>
        <v>1600</v>
      </c>
      <c r="G56" s="100">
        <f t="shared" si="2"/>
        <v>1804094</v>
      </c>
    </row>
    <row r="57" spans="1:8" ht="15" customHeight="1" x14ac:dyDescent="0.3">
      <c r="A57" s="21"/>
      <c r="B57" s="27">
        <v>51</v>
      </c>
      <c r="C57" s="81">
        <f t="shared" si="0"/>
        <v>45702</v>
      </c>
      <c r="D57" s="73">
        <v>2335</v>
      </c>
      <c r="E57" s="73">
        <v>-316</v>
      </c>
      <c r="F57" s="28">
        <f>D57+E57</f>
        <v>2019</v>
      </c>
      <c r="G57" s="100">
        <f t="shared" si="2"/>
        <v>1806113</v>
      </c>
    </row>
    <row r="58" spans="1:8" ht="15" customHeight="1" x14ac:dyDescent="0.3">
      <c r="A58" s="21"/>
      <c r="B58" s="29">
        <v>52</v>
      </c>
      <c r="C58" s="81">
        <f t="shared" si="0"/>
        <v>45709</v>
      </c>
      <c r="D58" s="73">
        <v>791</v>
      </c>
      <c r="E58" s="73">
        <v>-106</v>
      </c>
      <c r="F58" s="28">
        <f>D58+E58</f>
        <v>685</v>
      </c>
      <c r="G58" s="100">
        <f t="shared" si="2"/>
        <v>1806798</v>
      </c>
    </row>
    <row r="59" spans="1:8" ht="14.4" x14ac:dyDescent="0.3">
      <c r="A59" s="21"/>
      <c r="B59" s="29">
        <v>53</v>
      </c>
      <c r="C59" s="81">
        <f t="shared" si="0"/>
        <v>45716</v>
      </c>
      <c r="D59" s="73">
        <v>1440</v>
      </c>
      <c r="E59" s="73">
        <v>95</v>
      </c>
      <c r="F59" s="28">
        <f>D59+E59</f>
        <v>1535</v>
      </c>
      <c r="G59" s="100">
        <f t="shared" si="2"/>
        <v>1808333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419B-17F0-41CE-B0AA-257CFFF49391}">
  <dimension ref="A1:I90"/>
  <sheetViews>
    <sheetView tabSelected="1" topLeftCell="A2" zoomScale="114" zoomScaleNormal="172" workbookViewId="0">
      <selection activeCell="E13" sqref="E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59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45723</v>
      </c>
      <c r="D7" s="73">
        <v>1158</v>
      </c>
      <c r="E7" s="73">
        <v>72</v>
      </c>
      <c r="F7" s="28">
        <f>D7+E7</f>
        <v>1230</v>
      </c>
      <c r="G7" s="30">
        <f>F7</f>
        <v>1230</v>
      </c>
    </row>
    <row r="8" spans="1:8" ht="14.4" x14ac:dyDescent="0.3">
      <c r="A8" s="21"/>
      <c r="B8" s="31">
        <v>2</v>
      </c>
      <c r="C8" s="81">
        <f t="shared" ref="C8:C59" si="0">C7+7</f>
        <v>45730</v>
      </c>
      <c r="D8" s="73">
        <v>4911</v>
      </c>
      <c r="E8" s="73">
        <v>1543</v>
      </c>
      <c r="F8" s="28">
        <f t="shared" ref="F8:F56" si="1">D8+E8</f>
        <v>6454</v>
      </c>
      <c r="G8" s="100">
        <f t="shared" ref="G8:G59" si="2">G7+F8</f>
        <v>7684</v>
      </c>
    </row>
    <row r="9" spans="1:8" ht="14.4" x14ac:dyDescent="0.3">
      <c r="A9" s="21"/>
      <c r="B9" s="27">
        <v>3</v>
      </c>
      <c r="C9" s="81">
        <f t="shared" si="0"/>
        <v>45737</v>
      </c>
      <c r="D9" s="73">
        <v>5757</v>
      </c>
      <c r="E9" s="73">
        <v>879</v>
      </c>
      <c r="F9" s="28">
        <f t="shared" si="1"/>
        <v>6636</v>
      </c>
      <c r="G9" s="100">
        <f t="shared" si="2"/>
        <v>14320</v>
      </c>
    </row>
    <row r="10" spans="1:8" ht="14.4" x14ac:dyDescent="0.3">
      <c r="A10" s="21"/>
      <c r="B10" s="29">
        <v>4</v>
      </c>
      <c r="C10" s="81">
        <f t="shared" si="0"/>
        <v>45744</v>
      </c>
      <c r="D10" s="73">
        <v>42733</v>
      </c>
      <c r="E10" s="73">
        <v>2358</v>
      </c>
      <c r="F10" s="28">
        <f t="shared" si="1"/>
        <v>45091</v>
      </c>
      <c r="G10" s="100">
        <f t="shared" si="2"/>
        <v>59411</v>
      </c>
      <c r="H10" s="77"/>
    </row>
    <row r="11" spans="1:8" ht="14.4" x14ac:dyDescent="0.3">
      <c r="A11" s="21"/>
      <c r="B11" s="29">
        <v>5</v>
      </c>
      <c r="C11" s="81">
        <f t="shared" si="0"/>
        <v>45751</v>
      </c>
      <c r="D11" s="73">
        <v>30177</v>
      </c>
      <c r="E11" s="73">
        <v>263</v>
      </c>
      <c r="F11" s="28">
        <f t="shared" si="1"/>
        <v>30440</v>
      </c>
      <c r="G11" s="100">
        <f t="shared" si="2"/>
        <v>89851</v>
      </c>
    </row>
    <row r="12" spans="1:8" ht="14.4" x14ac:dyDescent="0.3">
      <c r="A12" s="21"/>
      <c r="B12" s="31">
        <v>6</v>
      </c>
      <c r="C12" s="81">
        <f t="shared" si="0"/>
        <v>45758</v>
      </c>
      <c r="D12" s="73">
        <v>22233</v>
      </c>
      <c r="E12" s="73">
        <v>2292</v>
      </c>
      <c r="F12" s="28">
        <f t="shared" si="1"/>
        <v>24525</v>
      </c>
      <c r="G12" s="100">
        <f t="shared" si="2"/>
        <v>114376</v>
      </c>
    </row>
    <row r="13" spans="1:8" ht="14.4" x14ac:dyDescent="0.3">
      <c r="A13" s="21"/>
      <c r="B13" s="27">
        <v>7</v>
      </c>
      <c r="C13" s="81">
        <f t="shared" si="0"/>
        <v>45765</v>
      </c>
      <c r="D13" s="73">
        <v>126741</v>
      </c>
      <c r="E13" s="73"/>
      <c r="F13" s="28">
        <f t="shared" si="1"/>
        <v>126741</v>
      </c>
      <c r="G13" s="100">
        <f t="shared" si="2"/>
        <v>241117</v>
      </c>
    </row>
    <row r="14" spans="1:8" ht="14.4" x14ac:dyDescent="0.3">
      <c r="A14" s="21"/>
      <c r="B14" s="29">
        <v>8</v>
      </c>
      <c r="C14" s="81">
        <f t="shared" si="0"/>
        <v>45772</v>
      </c>
      <c r="D14" s="73"/>
      <c r="E14" s="73"/>
      <c r="F14" s="28">
        <f t="shared" si="1"/>
        <v>0</v>
      </c>
      <c r="G14" s="100">
        <f t="shared" si="2"/>
        <v>241117</v>
      </c>
    </row>
    <row r="15" spans="1:8" ht="13.5" customHeight="1" x14ac:dyDescent="0.3">
      <c r="A15" s="21"/>
      <c r="B15" s="29">
        <v>9</v>
      </c>
      <c r="C15" s="81">
        <f t="shared" si="0"/>
        <v>45779</v>
      </c>
      <c r="D15" s="73"/>
      <c r="E15" s="73"/>
      <c r="F15" s="28">
        <f t="shared" si="1"/>
        <v>0</v>
      </c>
      <c r="G15" s="100">
        <f t="shared" si="2"/>
        <v>241117</v>
      </c>
    </row>
    <row r="16" spans="1:8" ht="14.4" x14ac:dyDescent="0.3">
      <c r="A16" s="21"/>
      <c r="B16" s="31">
        <v>10</v>
      </c>
      <c r="C16" s="81">
        <f t="shared" si="0"/>
        <v>45786</v>
      </c>
      <c r="D16" s="73"/>
      <c r="E16" s="73"/>
      <c r="F16" s="28">
        <f t="shared" si="1"/>
        <v>0</v>
      </c>
      <c r="G16" s="100">
        <f t="shared" si="2"/>
        <v>241117</v>
      </c>
    </row>
    <row r="17" spans="1:9" ht="14.4" x14ac:dyDescent="0.3">
      <c r="A17" s="21"/>
      <c r="B17" s="27">
        <v>11</v>
      </c>
      <c r="C17" s="81">
        <f t="shared" si="0"/>
        <v>45793</v>
      </c>
      <c r="D17" s="73"/>
      <c r="E17" s="73"/>
      <c r="F17" s="28">
        <f t="shared" si="1"/>
        <v>0</v>
      </c>
      <c r="G17" s="100">
        <f t="shared" si="2"/>
        <v>241117</v>
      </c>
    </row>
    <row r="18" spans="1:9" ht="14.4" x14ac:dyDescent="0.3">
      <c r="A18" s="21"/>
      <c r="B18" s="29">
        <v>12</v>
      </c>
      <c r="C18" s="81">
        <f t="shared" si="0"/>
        <v>45800</v>
      </c>
      <c r="D18" s="73"/>
      <c r="E18" s="73"/>
      <c r="F18" s="28">
        <f t="shared" si="1"/>
        <v>0</v>
      </c>
      <c r="G18" s="100">
        <f t="shared" si="2"/>
        <v>241117</v>
      </c>
    </row>
    <row r="19" spans="1:9" ht="14.4" x14ac:dyDescent="0.3">
      <c r="A19" s="21"/>
      <c r="B19" s="29">
        <v>13</v>
      </c>
      <c r="C19" s="81">
        <f t="shared" si="0"/>
        <v>45807</v>
      </c>
      <c r="D19" s="73"/>
      <c r="E19" s="73"/>
      <c r="F19" s="28">
        <f t="shared" si="1"/>
        <v>0</v>
      </c>
      <c r="G19" s="100">
        <f t="shared" si="2"/>
        <v>241117</v>
      </c>
    </row>
    <row r="20" spans="1:9" ht="14.4" x14ac:dyDescent="0.3">
      <c r="A20" s="21"/>
      <c r="B20" s="31">
        <v>14</v>
      </c>
      <c r="C20" s="81">
        <f t="shared" si="0"/>
        <v>45814</v>
      </c>
      <c r="D20" s="73"/>
      <c r="E20" s="73"/>
      <c r="F20" s="28">
        <f t="shared" si="1"/>
        <v>0</v>
      </c>
      <c r="G20" s="100">
        <f t="shared" si="2"/>
        <v>241117</v>
      </c>
    </row>
    <row r="21" spans="1:9" ht="14.4" x14ac:dyDescent="0.3">
      <c r="A21" s="21"/>
      <c r="B21" s="27">
        <v>15</v>
      </c>
      <c r="C21" s="81">
        <f t="shared" si="0"/>
        <v>45821</v>
      </c>
      <c r="D21" s="73"/>
      <c r="E21" s="73"/>
      <c r="F21" s="28">
        <f t="shared" si="1"/>
        <v>0</v>
      </c>
      <c r="G21" s="100">
        <f t="shared" si="2"/>
        <v>241117</v>
      </c>
    </row>
    <row r="22" spans="1:9" ht="14.4" x14ac:dyDescent="0.3">
      <c r="A22" s="21"/>
      <c r="B22" s="29">
        <v>16</v>
      </c>
      <c r="C22" s="81">
        <f t="shared" si="0"/>
        <v>45828</v>
      </c>
      <c r="D22" s="73"/>
      <c r="E22" s="73"/>
      <c r="F22" s="28">
        <f t="shared" si="1"/>
        <v>0</v>
      </c>
      <c r="G22" s="100">
        <f t="shared" si="2"/>
        <v>241117</v>
      </c>
    </row>
    <row r="23" spans="1:9" ht="14.4" x14ac:dyDescent="0.3">
      <c r="A23" s="21"/>
      <c r="B23" s="29">
        <v>17</v>
      </c>
      <c r="C23" s="81">
        <f t="shared" si="0"/>
        <v>45835</v>
      </c>
      <c r="D23" s="73"/>
      <c r="E23" s="73"/>
      <c r="F23" s="28">
        <f t="shared" si="1"/>
        <v>0</v>
      </c>
      <c r="G23" s="100">
        <f t="shared" si="2"/>
        <v>241117</v>
      </c>
    </row>
    <row r="24" spans="1:9" ht="15" customHeight="1" x14ac:dyDescent="0.3">
      <c r="A24" s="21"/>
      <c r="B24" s="31">
        <v>18</v>
      </c>
      <c r="C24" s="81">
        <f t="shared" si="0"/>
        <v>45842</v>
      </c>
      <c r="D24" s="73"/>
      <c r="E24" s="73"/>
      <c r="F24" s="28">
        <f t="shared" si="1"/>
        <v>0</v>
      </c>
      <c r="G24" s="100">
        <f t="shared" si="2"/>
        <v>241117</v>
      </c>
    </row>
    <row r="25" spans="1:9" ht="15" customHeight="1" x14ac:dyDescent="0.3">
      <c r="A25" s="21"/>
      <c r="B25" s="27">
        <v>19</v>
      </c>
      <c r="C25" s="81">
        <f t="shared" si="0"/>
        <v>45849</v>
      </c>
      <c r="D25" s="73"/>
      <c r="E25" s="73"/>
      <c r="F25" s="28">
        <f t="shared" si="1"/>
        <v>0</v>
      </c>
      <c r="G25" s="100">
        <f t="shared" si="2"/>
        <v>241117</v>
      </c>
    </row>
    <row r="26" spans="1:9" ht="15" customHeight="1" x14ac:dyDescent="0.3">
      <c r="A26" s="21"/>
      <c r="B26" s="29">
        <v>20</v>
      </c>
      <c r="C26" s="81">
        <f t="shared" si="0"/>
        <v>45856</v>
      </c>
      <c r="D26" s="73"/>
      <c r="E26" s="73"/>
      <c r="F26" s="28">
        <f t="shared" si="1"/>
        <v>0</v>
      </c>
      <c r="G26" s="100">
        <f t="shared" si="2"/>
        <v>241117</v>
      </c>
    </row>
    <row r="27" spans="1:9" ht="15" customHeight="1" x14ac:dyDescent="0.3">
      <c r="A27" s="21"/>
      <c r="B27" s="29">
        <v>21</v>
      </c>
      <c r="C27" s="81">
        <f t="shared" si="0"/>
        <v>45863</v>
      </c>
      <c r="D27" s="73"/>
      <c r="E27" s="73"/>
      <c r="F27" s="28">
        <f t="shared" si="1"/>
        <v>0</v>
      </c>
      <c r="G27" s="100">
        <f t="shared" si="2"/>
        <v>241117</v>
      </c>
    </row>
    <row r="28" spans="1:9" ht="15" customHeight="1" x14ac:dyDescent="0.3">
      <c r="A28" s="21"/>
      <c r="B28" s="31">
        <v>22</v>
      </c>
      <c r="C28" s="81">
        <f t="shared" si="0"/>
        <v>45870</v>
      </c>
      <c r="D28" s="73"/>
      <c r="E28" s="73"/>
      <c r="F28" s="28">
        <f t="shared" si="1"/>
        <v>0</v>
      </c>
      <c r="G28" s="100">
        <f t="shared" si="2"/>
        <v>241117</v>
      </c>
      <c r="I28" s="45"/>
    </row>
    <row r="29" spans="1:9" ht="15" customHeight="1" x14ac:dyDescent="0.3">
      <c r="A29" s="21"/>
      <c r="B29" s="27">
        <v>23</v>
      </c>
      <c r="C29" s="81">
        <f t="shared" si="0"/>
        <v>45877</v>
      </c>
      <c r="D29" s="73"/>
      <c r="E29" s="73"/>
      <c r="F29" s="28">
        <f t="shared" si="1"/>
        <v>0</v>
      </c>
      <c r="G29" s="100">
        <f t="shared" si="2"/>
        <v>241117</v>
      </c>
    </row>
    <row r="30" spans="1:9" ht="15" customHeight="1" x14ac:dyDescent="0.3">
      <c r="A30" s="21"/>
      <c r="B30" s="29">
        <v>24</v>
      </c>
      <c r="C30" s="81">
        <f t="shared" si="0"/>
        <v>45884</v>
      </c>
      <c r="D30" s="73"/>
      <c r="E30" s="73"/>
      <c r="F30" s="28">
        <f t="shared" si="1"/>
        <v>0</v>
      </c>
      <c r="G30" s="100">
        <f>G29+F30</f>
        <v>241117</v>
      </c>
    </row>
    <row r="31" spans="1:9" ht="15" customHeight="1" x14ac:dyDescent="0.3">
      <c r="A31" s="21"/>
      <c r="B31" s="29">
        <v>25</v>
      </c>
      <c r="C31" s="81">
        <f t="shared" si="0"/>
        <v>45891</v>
      </c>
      <c r="D31" s="73"/>
      <c r="E31" s="73"/>
      <c r="F31" s="28">
        <f t="shared" si="1"/>
        <v>0</v>
      </c>
      <c r="G31" s="100">
        <f>G30+F31</f>
        <v>241117</v>
      </c>
    </row>
    <row r="32" spans="1:9" ht="15" customHeight="1" x14ac:dyDescent="0.3">
      <c r="A32" s="21"/>
      <c r="B32" s="31">
        <v>26</v>
      </c>
      <c r="C32" s="81">
        <f t="shared" si="0"/>
        <v>45898</v>
      </c>
      <c r="D32" s="73"/>
      <c r="E32" s="73"/>
      <c r="F32" s="28">
        <f t="shared" si="1"/>
        <v>0</v>
      </c>
      <c r="G32" s="100">
        <f t="shared" si="2"/>
        <v>241117</v>
      </c>
    </row>
    <row r="33" spans="1:7" ht="15" customHeight="1" x14ac:dyDescent="0.3">
      <c r="A33" s="21"/>
      <c r="B33" s="27">
        <v>27</v>
      </c>
      <c r="C33" s="81">
        <f t="shared" si="0"/>
        <v>45905</v>
      </c>
      <c r="D33" s="73"/>
      <c r="E33" s="73"/>
      <c r="F33" s="28">
        <f t="shared" si="1"/>
        <v>0</v>
      </c>
      <c r="G33" s="100">
        <f t="shared" si="2"/>
        <v>241117</v>
      </c>
    </row>
    <row r="34" spans="1:7" ht="15" customHeight="1" x14ac:dyDescent="0.3">
      <c r="A34" s="21"/>
      <c r="B34" s="29">
        <v>28</v>
      </c>
      <c r="C34" s="81">
        <f t="shared" si="0"/>
        <v>45912</v>
      </c>
      <c r="D34" s="73"/>
      <c r="E34" s="73"/>
      <c r="F34" s="28">
        <f t="shared" si="1"/>
        <v>0</v>
      </c>
      <c r="G34" s="100">
        <f t="shared" si="2"/>
        <v>241117</v>
      </c>
    </row>
    <row r="35" spans="1:7" ht="16.5" customHeight="1" x14ac:dyDescent="0.3">
      <c r="A35" s="21"/>
      <c r="B35" s="29">
        <v>29</v>
      </c>
      <c r="C35" s="81">
        <f t="shared" si="0"/>
        <v>45919</v>
      </c>
      <c r="D35" s="73"/>
      <c r="E35" s="73"/>
      <c r="F35" s="28">
        <f t="shared" si="1"/>
        <v>0</v>
      </c>
      <c r="G35" s="100">
        <f t="shared" si="2"/>
        <v>241117</v>
      </c>
    </row>
    <row r="36" spans="1:7" ht="17.25" customHeight="1" x14ac:dyDescent="0.3">
      <c r="A36" s="21"/>
      <c r="B36" s="31">
        <v>30</v>
      </c>
      <c r="C36" s="81">
        <f t="shared" si="0"/>
        <v>45926</v>
      </c>
      <c r="D36" s="73"/>
      <c r="E36" s="73"/>
      <c r="F36" s="28">
        <f t="shared" si="1"/>
        <v>0</v>
      </c>
      <c r="G36" s="100">
        <f t="shared" si="2"/>
        <v>241117</v>
      </c>
    </row>
    <row r="37" spans="1:7" ht="15" customHeight="1" x14ac:dyDescent="0.3">
      <c r="A37" s="21"/>
      <c r="B37" s="27">
        <v>31</v>
      </c>
      <c r="C37" s="81">
        <f t="shared" si="0"/>
        <v>45933</v>
      </c>
      <c r="D37" s="73"/>
      <c r="E37" s="73"/>
      <c r="F37" s="28">
        <f t="shared" si="1"/>
        <v>0</v>
      </c>
      <c r="G37" s="100">
        <f t="shared" si="2"/>
        <v>241117</v>
      </c>
    </row>
    <row r="38" spans="1:7" ht="15" customHeight="1" x14ac:dyDescent="0.3">
      <c r="A38" s="21"/>
      <c r="B38" s="29">
        <v>32</v>
      </c>
      <c r="C38" s="81">
        <f t="shared" si="0"/>
        <v>45940</v>
      </c>
      <c r="D38" s="73"/>
      <c r="E38" s="73"/>
      <c r="F38" s="28">
        <f t="shared" si="1"/>
        <v>0</v>
      </c>
      <c r="G38" s="100">
        <f t="shared" si="2"/>
        <v>241117</v>
      </c>
    </row>
    <row r="39" spans="1:7" ht="15" customHeight="1" x14ac:dyDescent="0.3">
      <c r="A39" s="21"/>
      <c r="B39" s="29">
        <v>33</v>
      </c>
      <c r="C39" s="81">
        <f t="shared" si="0"/>
        <v>45947</v>
      </c>
      <c r="D39" s="73"/>
      <c r="E39" s="73"/>
      <c r="F39" s="28">
        <f t="shared" si="1"/>
        <v>0</v>
      </c>
      <c r="G39" s="100">
        <f t="shared" si="2"/>
        <v>241117</v>
      </c>
    </row>
    <row r="40" spans="1:7" ht="15" customHeight="1" x14ac:dyDescent="0.3">
      <c r="A40" s="21"/>
      <c r="B40" s="31">
        <v>34</v>
      </c>
      <c r="C40" s="81">
        <f t="shared" si="0"/>
        <v>45954</v>
      </c>
      <c r="D40" s="73"/>
      <c r="E40" s="73"/>
      <c r="F40" s="28">
        <f t="shared" si="1"/>
        <v>0</v>
      </c>
      <c r="G40" s="100">
        <f t="shared" si="2"/>
        <v>241117</v>
      </c>
    </row>
    <row r="41" spans="1:7" ht="15" customHeight="1" x14ac:dyDescent="0.3">
      <c r="A41" s="21"/>
      <c r="B41" s="27">
        <v>35</v>
      </c>
      <c r="C41" s="81">
        <f t="shared" si="0"/>
        <v>45961</v>
      </c>
      <c r="D41" s="73"/>
      <c r="E41" s="73"/>
      <c r="F41" s="28">
        <f t="shared" si="1"/>
        <v>0</v>
      </c>
      <c r="G41" s="100">
        <f t="shared" si="2"/>
        <v>241117</v>
      </c>
    </row>
    <row r="42" spans="1:7" ht="15" customHeight="1" x14ac:dyDescent="0.3">
      <c r="A42" s="21"/>
      <c r="B42" s="29">
        <v>36</v>
      </c>
      <c r="C42" s="81">
        <f t="shared" si="0"/>
        <v>45968</v>
      </c>
      <c r="D42" s="73"/>
      <c r="E42" s="73"/>
      <c r="F42" s="28">
        <f t="shared" si="1"/>
        <v>0</v>
      </c>
      <c r="G42" s="100">
        <f t="shared" si="2"/>
        <v>241117</v>
      </c>
    </row>
    <row r="43" spans="1:7" ht="15" customHeight="1" x14ac:dyDescent="0.3">
      <c r="A43" s="21"/>
      <c r="B43" s="29">
        <v>37</v>
      </c>
      <c r="C43" s="81">
        <f t="shared" si="0"/>
        <v>45975</v>
      </c>
      <c r="D43" s="73"/>
      <c r="E43" s="73"/>
      <c r="F43" s="28">
        <f t="shared" si="1"/>
        <v>0</v>
      </c>
      <c r="G43" s="100">
        <f t="shared" si="2"/>
        <v>241117</v>
      </c>
    </row>
    <row r="44" spans="1:7" ht="15" customHeight="1" x14ac:dyDescent="0.3">
      <c r="A44" s="21"/>
      <c r="B44" s="31">
        <v>38</v>
      </c>
      <c r="C44" s="81">
        <f t="shared" si="0"/>
        <v>45982</v>
      </c>
      <c r="D44" s="73"/>
      <c r="E44" s="73"/>
      <c r="F44" s="28">
        <f>D44+E44</f>
        <v>0</v>
      </c>
      <c r="G44" s="100">
        <f t="shared" si="2"/>
        <v>241117</v>
      </c>
    </row>
    <row r="45" spans="1:7" ht="15" customHeight="1" x14ac:dyDescent="0.3">
      <c r="A45" s="21"/>
      <c r="B45" s="27">
        <v>39</v>
      </c>
      <c r="C45" s="81">
        <f t="shared" si="0"/>
        <v>45989</v>
      </c>
      <c r="D45" s="73"/>
      <c r="E45" s="73"/>
      <c r="F45" s="28">
        <f t="shared" si="1"/>
        <v>0</v>
      </c>
      <c r="G45" s="100">
        <f t="shared" si="2"/>
        <v>241117</v>
      </c>
    </row>
    <row r="46" spans="1:7" ht="15" customHeight="1" x14ac:dyDescent="0.3">
      <c r="A46" s="21"/>
      <c r="B46" s="29">
        <v>40</v>
      </c>
      <c r="C46" s="81">
        <f t="shared" si="0"/>
        <v>45996</v>
      </c>
      <c r="D46" s="73"/>
      <c r="E46" s="73"/>
      <c r="F46" s="28">
        <f t="shared" si="1"/>
        <v>0</v>
      </c>
      <c r="G46" s="100">
        <f t="shared" si="2"/>
        <v>241117</v>
      </c>
    </row>
    <row r="47" spans="1:7" ht="15" customHeight="1" x14ac:dyDescent="0.3">
      <c r="A47" s="21"/>
      <c r="B47" s="29">
        <v>41</v>
      </c>
      <c r="C47" s="81">
        <f t="shared" si="0"/>
        <v>46003</v>
      </c>
      <c r="D47" s="73"/>
      <c r="E47" s="73"/>
      <c r="F47" s="28">
        <f t="shared" si="1"/>
        <v>0</v>
      </c>
      <c r="G47" s="100">
        <f t="shared" si="2"/>
        <v>241117</v>
      </c>
    </row>
    <row r="48" spans="1:7" ht="15" customHeight="1" x14ac:dyDescent="0.3">
      <c r="A48" s="21"/>
      <c r="B48" s="31">
        <v>42</v>
      </c>
      <c r="C48" s="81">
        <f t="shared" si="0"/>
        <v>46010</v>
      </c>
      <c r="D48" s="73"/>
      <c r="E48" s="73"/>
      <c r="F48" s="28">
        <f t="shared" si="1"/>
        <v>0</v>
      </c>
      <c r="G48" s="100">
        <f t="shared" si="2"/>
        <v>241117</v>
      </c>
    </row>
    <row r="49" spans="1:8" ht="14.4" x14ac:dyDescent="0.3">
      <c r="A49" s="21"/>
      <c r="B49" s="27">
        <v>43</v>
      </c>
      <c r="C49" s="81">
        <f t="shared" si="0"/>
        <v>46017</v>
      </c>
      <c r="D49" s="73"/>
      <c r="E49" s="73"/>
      <c r="F49" s="28">
        <f t="shared" si="1"/>
        <v>0</v>
      </c>
      <c r="G49" s="100">
        <f t="shared" si="2"/>
        <v>241117</v>
      </c>
    </row>
    <row r="50" spans="1:8" ht="15" customHeight="1" x14ac:dyDescent="0.3">
      <c r="A50" s="21"/>
      <c r="B50" s="29">
        <v>44</v>
      </c>
      <c r="C50" s="81">
        <f t="shared" si="0"/>
        <v>46024</v>
      </c>
      <c r="D50" s="73"/>
      <c r="E50" s="73"/>
      <c r="F50" s="28">
        <f t="shared" si="1"/>
        <v>0</v>
      </c>
      <c r="G50" s="100">
        <f t="shared" si="2"/>
        <v>241117</v>
      </c>
    </row>
    <row r="51" spans="1:8" ht="15" customHeight="1" x14ac:dyDescent="0.3">
      <c r="A51" s="21"/>
      <c r="B51" s="29">
        <v>45</v>
      </c>
      <c r="C51" s="81">
        <f t="shared" si="0"/>
        <v>46031</v>
      </c>
      <c r="D51" s="73"/>
      <c r="E51" s="73"/>
      <c r="F51" s="28">
        <f t="shared" si="1"/>
        <v>0</v>
      </c>
      <c r="G51" s="100">
        <f t="shared" si="2"/>
        <v>241117</v>
      </c>
    </row>
    <row r="52" spans="1:8" ht="15" customHeight="1" x14ac:dyDescent="0.3">
      <c r="A52" s="21"/>
      <c r="B52" s="31">
        <v>46</v>
      </c>
      <c r="C52" s="81">
        <f t="shared" si="0"/>
        <v>46038</v>
      </c>
      <c r="D52" s="73"/>
      <c r="E52" s="73"/>
      <c r="F52" s="28">
        <f t="shared" si="1"/>
        <v>0</v>
      </c>
      <c r="G52" s="100">
        <f t="shared" si="2"/>
        <v>241117</v>
      </c>
    </row>
    <row r="53" spans="1:8" ht="15" customHeight="1" x14ac:dyDescent="0.3">
      <c r="A53" s="21"/>
      <c r="B53" s="27">
        <v>47</v>
      </c>
      <c r="C53" s="81">
        <f t="shared" si="0"/>
        <v>46045</v>
      </c>
      <c r="D53" s="73"/>
      <c r="E53" s="73"/>
      <c r="F53" s="28">
        <f t="shared" si="1"/>
        <v>0</v>
      </c>
      <c r="G53" s="100">
        <f t="shared" si="2"/>
        <v>241117</v>
      </c>
    </row>
    <row r="54" spans="1:8" ht="15" customHeight="1" x14ac:dyDescent="0.3">
      <c r="A54" s="21"/>
      <c r="B54" s="29">
        <v>48</v>
      </c>
      <c r="C54" s="81">
        <f t="shared" si="0"/>
        <v>46052</v>
      </c>
      <c r="D54" s="73"/>
      <c r="E54" s="73"/>
      <c r="F54" s="28">
        <f t="shared" si="1"/>
        <v>0</v>
      </c>
      <c r="G54" s="100">
        <f t="shared" si="2"/>
        <v>241117</v>
      </c>
    </row>
    <row r="55" spans="1:8" s="1" customFormat="1" ht="15" customHeight="1" x14ac:dyDescent="0.3">
      <c r="A55" s="24"/>
      <c r="B55" s="29">
        <v>49</v>
      </c>
      <c r="C55" s="81">
        <f t="shared" si="0"/>
        <v>46059</v>
      </c>
      <c r="D55" s="73"/>
      <c r="E55" s="73"/>
      <c r="F55" s="28">
        <f t="shared" si="1"/>
        <v>0</v>
      </c>
      <c r="G55" s="100">
        <f t="shared" si="2"/>
        <v>241117</v>
      </c>
      <c r="H55" s="2"/>
    </row>
    <row r="56" spans="1:8" ht="15" customHeight="1" x14ac:dyDescent="0.3">
      <c r="A56" s="21"/>
      <c r="B56" s="31">
        <v>50</v>
      </c>
      <c r="C56" s="81">
        <f t="shared" si="0"/>
        <v>46066</v>
      </c>
      <c r="D56" s="73"/>
      <c r="E56" s="73"/>
      <c r="F56" s="28">
        <f t="shared" si="1"/>
        <v>0</v>
      </c>
      <c r="G56" s="100">
        <f t="shared" si="2"/>
        <v>241117</v>
      </c>
    </row>
    <row r="57" spans="1:8" ht="15" customHeight="1" x14ac:dyDescent="0.3">
      <c r="A57" s="21"/>
      <c r="B57" s="27">
        <v>51</v>
      </c>
      <c r="C57" s="81">
        <f t="shared" si="0"/>
        <v>46073</v>
      </c>
      <c r="D57" s="73"/>
      <c r="E57" s="73"/>
      <c r="F57" s="28">
        <f>D57+E57</f>
        <v>0</v>
      </c>
      <c r="G57" s="100">
        <f t="shared" si="2"/>
        <v>241117</v>
      </c>
    </row>
    <row r="58" spans="1:8" ht="15" customHeight="1" x14ac:dyDescent="0.3">
      <c r="A58" s="21"/>
      <c r="B58" s="29">
        <v>52</v>
      </c>
      <c r="C58" s="81">
        <f t="shared" si="0"/>
        <v>46080</v>
      </c>
      <c r="D58" s="73"/>
      <c r="E58" s="73"/>
      <c r="F58" s="28">
        <f>D58+E58</f>
        <v>0</v>
      </c>
      <c r="G58" s="100">
        <f t="shared" si="2"/>
        <v>241117</v>
      </c>
    </row>
    <row r="59" spans="1:8" ht="14.4" x14ac:dyDescent="0.3">
      <c r="A59" s="21"/>
      <c r="B59" s="29">
        <v>53</v>
      </c>
      <c r="C59" s="81">
        <f t="shared" si="0"/>
        <v>46087</v>
      </c>
      <c r="D59" s="73"/>
      <c r="E59" s="73"/>
      <c r="F59" s="28">
        <f>D59+E59</f>
        <v>0</v>
      </c>
      <c r="G59" s="100">
        <f t="shared" si="2"/>
        <v>241117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P79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2" sqref="K12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1" width="19.5546875" style="2" bestFit="1" customWidth="1"/>
    <col min="12" max="12" width="16.5546875" style="2" customWidth="1"/>
    <col min="13" max="16384" width="9.109375" style="2"/>
  </cols>
  <sheetData>
    <row r="2" spans="2:12" ht="15.6" thickBot="1" x14ac:dyDescent="0.3">
      <c r="B2" s="148" t="s">
        <v>46</v>
      </c>
      <c r="C2" s="149"/>
      <c r="D2" s="149"/>
      <c r="E2" s="149"/>
      <c r="F2" s="149"/>
      <c r="G2" s="149"/>
    </row>
    <row r="3" spans="2:12" s="1" customFormat="1" ht="17.399999999999999" x14ac:dyDescent="0.35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61</v>
      </c>
      <c r="K3" s="109" t="s">
        <v>60</v>
      </c>
      <c r="L3" s="109" t="s">
        <v>57</v>
      </c>
    </row>
    <row r="4" spans="2:12" ht="14.4" x14ac:dyDescent="0.3">
      <c r="B4" s="20">
        <v>1</v>
      </c>
      <c r="C4" s="105">
        <f>'Soybeans 2025_2026'!C7</f>
        <v>45723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3487</v>
      </c>
      <c r="K4" s="107">
        <f>'Soybeans 2025_2026'!D7</f>
        <v>1158</v>
      </c>
      <c r="L4" s="107">
        <f>AVERAGE(G4:K4)</f>
        <v>1581.4</v>
      </c>
    </row>
    <row r="5" spans="2:12" ht="14.4" x14ac:dyDescent="0.3">
      <c r="B5" s="20">
        <v>2</v>
      </c>
      <c r="C5" s="105">
        <f>'Soybeans 2025_2026'!C8</f>
        <v>45730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11695</v>
      </c>
      <c r="K5" s="107">
        <f>'Soybeans 2025_2026'!D8</f>
        <v>4911</v>
      </c>
      <c r="L5" s="107">
        <f t="shared" ref="L5:L9" si="0">AVERAGE(G5:K5)</f>
        <v>6258.8</v>
      </c>
    </row>
    <row r="6" spans="2:12" ht="14.4" x14ac:dyDescent="0.3">
      <c r="B6" s="20">
        <v>3</v>
      </c>
      <c r="C6" s="105">
        <f>'Soybeans 2025_2026'!C9</f>
        <v>45737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52408</v>
      </c>
      <c r="K6" s="107">
        <f>'Soybeans 2025_2026'!D9</f>
        <v>5757</v>
      </c>
      <c r="L6" s="107">
        <f t="shared" si="0"/>
        <v>20250.8</v>
      </c>
    </row>
    <row r="7" spans="2:12" ht="14.4" x14ac:dyDescent="0.3">
      <c r="B7" s="20">
        <v>4</v>
      </c>
      <c r="C7" s="105">
        <f>'Soybeans 2025_2026'!C10</f>
        <v>45744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76558</v>
      </c>
      <c r="K7" s="107">
        <f>'Soybeans 2025_2026'!D10</f>
        <v>42733</v>
      </c>
      <c r="L7" s="107">
        <f t="shared" si="0"/>
        <v>63204.2</v>
      </c>
    </row>
    <row r="8" spans="2:12" ht="14.4" x14ac:dyDescent="0.3">
      <c r="B8" s="20">
        <v>5</v>
      </c>
      <c r="C8" s="105">
        <f>'Soybeans 2025_2026'!C11</f>
        <v>45751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62369</v>
      </c>
      <c r="K8" s="107">
        <f>'Soybeans 2025_2026'!D11</f>
        <v>30177</v>
      </c>
      <c r="L8" s="107">
        <f t="shared" si="0"/>
        <v>35637</v>
      </c>
    </row>
    <row r="9" spans="2:12" ht="14.4" x14ac:dyDescent="0.3">
      <c r="B9" s="20">
        <v>6</v>
      </c>
      <c r="C9" s="105">
        <f>'Soybeans 2025_2026'!C12</f>
        <v>45758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86857</v>
      </c>
      <c r="K9" s="107">
        <f>'Soybeans 2025_2026'!D12</f>
        <v>22233</v>
      </c>
      <c r="L9" s="107">
        <f t="shared" si="0"/>
        <v>82130</v>
      </c>
    </row>
    <row r="10" spans="2:12" ht="14.4" x14ac:dyDescent="0.3">
      <c r="B10" s="20">
        <v>7</v>
      </c>
      <c r="C10" s="105">
        <f>'Soybeans 2025_2026'!C13</f>
        <v>45765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57301</v>
      </c>
      <c r="K10" s="107">
        <f>'Soybeans 2025_2026'!D13</f>
        <v>126741</v>
      </c>
      <c r="L10" s="107">
        <f t="shared" ref="L10" si="1">AVERAGE(G10:K10)</f>
        <v>160645.6</v>
      </c>
    </row>
    <row r="11" spans="2:12" ht="15" customHeight="1" x14ac:dyDescent="0.3">
      <c r="B11" s="20">
        <v>8</v>
      </c>
      <c r="C11" s="105">
        <f>'Soybeans 2025_2026'!C14</f>
        <v>45772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184261</v>
      </c>
      <c r="K11" s="107"/>
      <c r="L11" s="107"/>
    </row>
    <row r="12" spans="2:12" ht="15" customHeight="1" x14ac:dyDescent="0.3">
      <c r="B12" s="20">
        <v>9</v>
      </c>
      <c r="C12" s="105">
        <f>'Soybeans 2025_2026'!C15</f>
        <v>45779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370413</v>
      </c>
      <c r="K12" s="107"/>
      <c r="L12" s="107"/>
    </row>
    <row r="13" spans="2:12" ht="15" customHeight="1" x14ac:dyDescent="0.3">
      <c r="B13" s="20">
        <v>10</v>
      </c>
      <c r="C13" s="105">
        <f>'Soybeans 2025_2026'!C16</f>
        <v>45786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260762</v>
      </c>
      <c r="K13" s="107"/>
      <c r="L13" s="107"/>
    </row>
    <row r="14" spans="2:12" ht="15" customHeight="1" x14ac:dyDescent="0.3">
      <c r="B14" s="20">
        <v>11</v>
      </c>
      <c r="C14" s="105">
        <f>'Soybeans 2025_2026'!C17</f>
        <v>45793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202417</v>
      </c>
      <c r="K14" s="107"/>
      <c r="L14" s="107"/>
    </row>
    <row r="15" spans="2:12" ht="15" customHeight="1" x14ac:dyDescent="0.3">
      <c r="B15" s="20">
        <v>12</v>
      </c>
      <c r="C15" s="105">
        <f>'Soybeans 2025_2026'!C18</f>
        <v>45800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/>
      <c r="L15" s="107"/>
    </row>
    <row r="16" spans="2:12" ht="15" customHeight="1" x14ac:dyDescent="0.3">
      <c r="B16" s="20">
        <v>13</v>
      </c>
      <c r="C16" s="105">
        <f>'Soybeans 2025_2026'!C19</f>
        <v>45807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72591</v>
      </c>
      <c r="K16" s="107"/>
      <c r="L16" s="107"/>
    </row>
    <row r="17" spans="2:16" ht="15" customHeight="1" x14ac:dyDescent="0.3">
      <c r="B17" s="20">
        <v>14</v>
      </c>
      <c r="C17" s="105">
        <f>'Soybeans 2025_2026'!C20</f>
        <v>45814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47945</v>
      </c>
      <c r="K17" s="107"/>
      <c r="L17" s="107"/>
    </row>
    <row r="18" spans="2:16" ht="15" customHeight="1" x14ac:dyDescent="0.3">
      <c r="B18" s="20">
        <v>15</v>
      </c>
      <c r="C18" s="105">
        <f>'Soybeans 2025_2026'!C21</f>
        <v>45821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29932</v>
      </c>
      <c r="K18" s="107"/>
      <c r="L18" s="107"/>
    </row>
    <row r="19" spans="2:16" ht="15" customHeight="1" x14ac:dyDescent="0.3">
      <c r="B19" s="20">
        <v>16</v>
      </c>
      <c r="C19" s="105">
        <f>'Soybeans 2025_2026'!C22</f>
        <v>45828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22462</v>
      </c>
      <c r="K19" s="107"/>
      <c r="L19" s="107"/>
    </row>
    <row r="20" spans="2:16" ht="15" customHeight="1" x14ac:dyDescent="0.3">
      <c r="B20" s="20">
        <v>17</v>
      </c>
      <c r="C20" s="105">
        <f>'Soybeans 2025_2026'!C23</f>
        <v>45835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/>
      <c r="L20" s="107"/>
    </row>
    <row r="21" spans="2:16" ht="15" customHeight="1" x14ac:dyDescent="0.3">
      <c r="B21" s="20">
        <f>'Soybeans 2019-2020'!B24</f>
        <v>18</v>
      </c>
      <c r="C21" s="105">
        <f>'Soybeans 2025_2026'!C24</f>
        <v>45842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11471</v>
      </c>
      <c r="K21" s="107"/>
      <c r="L21" s="107"/>
    </row>
    <row r="22" spans="2:16" ht="15" customHeight="1" x14ac:dyDescent="0.3">
      <c r="B22" s="20">
        <f>'Soybeans 2019-2020'!B25</f>
        <v>19</v>
      </c>
      <c r="C22" s="105">
        <f>'Soybeans 2025_2026'!C25</f>
        <v>45849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/>
      <c r="L22" s="107"/>
    </row>
    <row r="23" spans="2:16" ht="15" customHeight="1" x14ac:dyDescent="0.3">
      <c r="B23" s="20">
        <f>'Soybeans 2019-2020'!B26</f>
        <v>20</v>
      </c>
      <c r="C23" s="105">
        <f>'Soybeans 2025_2026'!C26</f>
        <v>45856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/>
      <c r="L23" s="107"/>
    </row>
    <row r="24" spans="2:16" ht="15" customHeight="1" x14ac:dyDescent="0.3">
      <c r="B24" s="20">
        <f>'Soybeans 2019-2020'!B27</f>
        <v>21</v>
      </c>
      <c r="C24" s="105">
        <f>'Soybeans 2025_2026'!C27</f>
        <v>45863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/>
      <c r="L24" s="107"/>
    </row>
    <row r="25" spans="2:16" ht="15" customHeight="1" x14ac:dyDescent="0.3">
      <c r="B25" s="20">
        <f>'Soybeans 2019-2020'!B28</f>
        <v>22</v>
      </c>
      <c r="C25" s="105">
        <f>'Soybeans 2025_2026'!C28</f>
        <v>45870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/>
      <c r="L25" s="107"/>
    </row>
    <row r="26" spans="2:16" ht="15" customHeight="1" x14ac:dyDescent="0.3">
      <c r="B26" s="20">
        <f>'Soybeans 2019-2020'!B29</f>
        <v>23</v>
      </c>
      <c r="C26" s="105">
        <f>'Soybeans 2025_2026'!C29</f>
        <v>45877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/>
      <c r="L26" s="107"/>
    </row>
    <row r="27" spans="2:16" ht="15" customHeight="1" x14ac:dyDescent="0.3">
      <c r="B27" s="20">
        <f>'Soybeans 2019-2020'!B30</f>
        <v>24</v>
      </c>
      <c r="C27" s="105">
        <f>'Soybeans 2025_2026'!C30</f>
        <v>45884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/>
      <c r="L27" s="107"/>
      <c r="M27" s="77"/>
      <c r="N27" s="77"/>
      <c r="O27" s="77"/>
      <c r="P27" s="77"/>
    </row>
    <row r="28" spans="2:16" ht="15" customHeight="1" x14ac:dyDescent="0.3">
      <c r="B28" s="20">
        <f>'Soybeans 2019-2020'!B31</f>
        <v>25</v>
      </c>
      <c r="C28" s="105">
        <f>'Soybeans 2025_2026'!C31</f>
        <v>45891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/>
      <c r="L28" s="107"/>
    </row>
    <row r="29" spans="2:16" ht="15" customHeight="1" x14ac:dyDescent="0.3">
      <c r="B29" s="20">
        <f>'Soybeans 2019-2020'!B32</f>
        <v>26</v>
      </c>
      <c r="C29" s="105">
        <f>'Soybeans 2025_2026'!C32</f>
        <v>45898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/>
      <c r="L29" s="107"/>
    </row>
    <row r="30" spans="2:16" ht="15" customHeight="1" x14ac:dyDescent="0.3">
      <c r="B30" s="20">
        <f>'Soybeans 2019-2020'!B33</f>
        <v>27</v>
      </c>
      <c r="C30" s="105">
        <f>'Soybeans 2025_2026'!C33</f>
        <v>45905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/>
      <c r="L30" s="107"/>
    </row>
    <row r="31" spans="2:16" ht="15" customHeight="1" x14ac:dyDescent="0.3">
      <c r="B31" s="20">
        <f>'Soybeans 2019-2020'!B34</f>
        <v>28</v>
      </c>
      <c r="C31" s="105">
        <f>'Soybeans 2025_2026'!C34</f>
        <v>45912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/>
      <c r="L31" s="107"/>
    </row>
    <row r="32" spans="2:16" ht="15" customHeight="1" x14ac:dyDescent="0.3">
      <c r="B32" s="20">
        <f>'Soybeans 2019-2020'!B35</f>
        <v>29</v>
      </c>
      <c r="C32" s="105">
        <f>'Soybeans 2025_2026'!C35</f>
        <v>45919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/>
      <c r="L32" s="107"/>
    </row>
    <row r="33" spans="2:12" ht="15" customHeight="1" x14ac:dyDescent="0.3">
      <c r="B33" s="20">
        <f>'Soybeans 2019-2020'!B36</f>
        <v>30</v>
      </c>
      <c r="C33" s="105">
        <f>'Soybeans 2025_2026'!C36</f>
        <v>45926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/>
      <c r="L33" s="107"/>
    </row>
    <row r="34" spans="2:12" ht="15" customHeight="1" x14ac:dyDescent="0.3">
      <c r="B34" s="20">
        <f>'Soybeans 2019-2020'!B37</f>
        <v>31</v>
      </c>
      <c r="C34" s="105">
        <f>'Soybeans 2025_2026'!C37</f>
        <v>45933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6884</v>
      </c>
      <c r="K34" s="107"/>
      <c r="L34" s="107"/>
    </row>
    <row r="35" spans="2:12" ht="15" customHeight="1" x14ac:dyDescent="0.3">
      <c r="B35" s="20">
        <f>'Soybeans 2019-2020'!B38</f>
        <v>32</v>
      </c>
      <c r="C35" s="105">
        <f>'Soybeans 2025_2026'!C38</f>
        <v>45940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5472</v>
      </c>
      <c r="K35" s="107"/>
      <c r="L35" s="107"/>
    </row>
    <row r="36" spans="2:12" ht="15" customHeight="1" x14ac:dyDescent="0.3">
      <c r="B36" s="20">
        <v>33</v>
      </c>
      <c r="C36" s="105">
        <f>'Soybeans 2025_2026'!C39</f>
        <v>45947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4483</v>
      </c>
      <c r="K36" s="107"/>
      <c r="L36" s="107"/>
    </row>
    <row r="37" spans="2:12" ht="15" customHeight="1" x14ac:dyDescent="0.3">
      <c r="B37" s="20">
        <v>34</v>
      </c>
      <c r="C37" s="105">
        <f>'Soybeans 2025_2026'!C40</f>
        <v>45954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3158</v>
      </c>
      <c r="K37" s="107"/>
      <c r="L37" s="107"/>
    </row>
    <row r="38" spans="2:12" ht="15" customHeight="1" x14ac:dyDescent="0.3">
      <c r="B38" s="20">
        <f>'Soybeans 2019-2020'!B41</f>
        <v>35</v>
      </c>
      <c r="C38" s="105">
        <f>'Soybeans 2025_2026'!C41</f>
        <v>45961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4906</v>
      </c>
      <c r="K38" s="107"/>
      <c r="L38" s="107"/>
    </row>
    <row r="39" spans="2:12" ht="15" customHeight="1" x14ac:dyDescent="0.3">
      <c r="B39" s="20">
        <f>'Soybeans 2019-2020'!B42</f>
        <v>36</v>
      </c>
      <c r="C39" s="105">
        <f>'Soybeans 2025_2026'!C42</f>
        <v>45968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1994</v>
      </c>
      <c r="K39" s="107"/>
      <c r="L39" s="107"/>
    </row>
    <row r="40" spans="2:12" ht="15" customHeight="1" x14ac:dyDescent="0.3">
      <c r="B40" s="20">
        <f>'Soybeans 2019-2020'!B43</f>
        <v>37</v>
      </c>
      <c r="C40" s="105">
        <f>'Soybeans 2025_2026'!C43</f>
        <v>45975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3271</v>
      </c>
      <c r="K40" s="107"/>
      <c r="L40" s="107"/>
    </row>
    <row r="41" spans="2:12" ht="15" customHeight="1" x14ac:dyDescent="0.3">
      <c r="B41" s="20">
        <f>'Soybeans 2019-2020'!B44</f>
        <v>38</v>
      </c>
      <c r="C41" s="105">
        <f>'Soybeans 2025_2026'!C44</f>
        <v>45982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3929</v>
      </c>
      <c r="K41" s="107"/>
      <c r="L41" s="107"/>
    </row>
    <row r="42" spans="2:12" ht="15" customHeight="1" x14ac:dyDescent="0.3">
      <c r="B42" s="20">
        <f>'Soybeans 2019-2020'!B45</f>
        <v>39</v>
      </c>
      <c r="C42" s="105">
        <f>'Soybeans 2025_2026'!C45</f>
        <v>45989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3715</v>
      </c>
      <c r="K42" s="107"/>
      <c r="L42" s="107"/>
    </row>
    <row r="43" spans="2:12" ht="15" customHeight="1" x14ac:dyDescent="0.3">
      <c r="B43" s="20">
        <f>'Soybeans 2019-2020'!B46</f>
        <v>40</v>
      </c>
      <c r="C43" s="105">
        <f>'Soybeans 2025_2026'!C46</f>
        <v>45996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3131</v>
      </c>
      <c r="K43" s="107"/>
      <c r="L43" s="107"/>
    </row>
    <row r="44" spans="2:12" ht="15" customHeight="1" x14ac:dyDescent="0.3">
      <c r="B44" s="20">
        <f>'Soybeans 2019-2020'!B47</f>
        <v>41</v>
      </c>
      <c r="C44" s="105">
        <f>'Soybeans 2025_2026'!C47</f>
        <v>46003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2431</v>
      </c>
      <c r="K44" s="107"/>
      <c r="L44" s="107"/>
    </row>
    <row r="45" spans="2:12" ht="15" customHeight="1" x14ac:dyDescent="0.3">
      <c r="B45" s="20">
        <f>'Soybeans 2019-2020'!B48</f>
        <v>42</v>
      </c>
      <c r="C45" s="105">
        <f>'Soybeans 2025_2026'!C48</f>
        <v>46010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f>'Soybeans 2024_2025'!F48</f>
        <v>3403</v>
      </c>
      <c r="K45" s="107"/>
      <c r="L45" s="107"/>
    </row>
    <row r="46" spans="2:12" ht="15" customHeight="1" x14ac:dyDescent="0.3">
      <c r="B46" s="20">
        <f>'Soybeans 2019-2020'!B49</f>
        <v>43</v>
      </c>
      <c r="C46" s="105">
        <f>'Soybeans 2025_2026'!C49</f>
        <v>46017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f>'Soybeans 2024_2025'!F49</f>
        <v>2073</v>
      </c>
      <c r="K46" s="107"/>
      <c r="L46" s="107"/>
    </row>
    <row r="47" spans="2:12" ht="15" customHeight="1" x14ac:dyDescent="0.3">
      <c r="B47" s="95">
        <f>'Soybeans 2019-2020'!B50</f>
        <v>44</v>
      </c>
      <c r="C47" s="105">
        <f>'Soybeans 2025_2026'!C50</f>
        <v>46024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f>'Soybeans 2024_2025'!F50</f>
        <v>567</v>
      </c>
      <c r="K47" s="107"/>
      <c r="L47" s="107"/>
    </row>
    <row r="48" spans="2:12" ht="15" customHeight="1" x14ac:dyDescent="0.3">
      <c r="B48" s="20">
        <f>'Soybeans 2019-2020'!B51</f>
        <v>45</v>
      </c>
      <c r="C48" s="105">
        <f>'Soybeans 2025_2026'!C51</f>
        <v>46031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f>'Soybeans 2024_2025'!F51</f>
        <v>165</v>
      </c>
      <c r="K48" s="107"/>
      <c r="L48" s="107"/>
    </row>
    <row r="49" spans="2:12" ht="15" customHeight="1" x14ac:dyDescent="0.3">
      <c r="B49" s="20">
        <f>'Soybeans 2019-2020'!B52</f>
        <v>46</v>
      </c>
      <c r="C49" s="105">
        <f>'Soybeans 2025_2026'!C52</f>
        <v>46038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f>'Soybeans 2024_2025'!F52</f>
        <v>2427</v>
      </c>
      <c r="K49" s="107"/>
      <c r="L49" s="107"/>
    </row>
    <row r="50" spans="2:12" ht="15" customHeight="1" x14ac:dyDescent="0.3">
      <c r="B50" s="20">
        <f>'Soybeans 2019-2020'!B53</f>
        <v>47</v>
      </c>
      <c r="C50" s="105">
        <f>'Soybeans 2025_2026'!C53</f>
        <v>46045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f>'Soybeans 2024_2025'!F53</f>
        <v>3790</v>
      </c>
      <c r="K50" s="107"/>
      <c r="L50" s="107"/>
    </row>
    <row r="51" spans="2:12" ht="15" customHeight="1" x14ac:dyDescent="0.3">
      <c r="B51" s="20">
        <f>'Soybeans 2019-2020'!B54</f>
        <v>48</v>
      </c>
      <c r="C51" s="105">
        <f>'Soybeans 2025_2026'!C54</f>
        <v>46052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f>'Soybeans 2024_2025'!F54</f>
        <v>5315</v>
      </c>
      <c r="K51" s="107"/>
      <c r="L51" s="107"/>
    </row>
    <row r="52" spans="2:12" ht="15" customHeight="1" x14ac:dyDescent="0.3">
      <c r="B52" s="20">
        <f>'Soybeans 2019-2020'!B55</f>
        <v>49</v>
      </c>
      <c r="C52" s="105">
        <f>'Soybeans 2025_2026'!C55</f>
        <v>46059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f>'Soybeans 2024_2025'!F55</f>
        <v>2523</v>
      </c>
      <c r="K52" s="107"/>
      <c r="L52" s="107"/>
    </row>
    <row r="53" spans="2:12" ht="15" customHeight="1" x14ac:dyDescent="0.3">
      <c r="B53" s="20">
        <f>'Soybeans 2019-2020'!B56</f>
        <v>50</v>
      </c>
      <c r="C53" s="105">
        <f>'Soybeans 2025_2026'!C56</f>
        <v>46066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f>'Soybeans 2024_2025'!F56</f>
        <v>1600</v>
      </c>
      <c r="K53" s="107"/>
      <c r="L53" s="107"/>
    </row>
    <row r="54" spans="2:12" ht="15" customHeight="1" x14ac:dyDescent="0.3">
      <c r="B54" s="20">
        <f>'Soybeans 2019-2020'!B57</f>
        <v>51</v>
      </c>
      <c r="C54" s="105">
        <f>'Soybeans 2025_2026'!C57</f>
        <v>46073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f>'Soybeans 2024_2025'!F57</f>
        <v>2019</v>
      </c>
      <c r="K54" s="107"/>
      <c r="L54" s="107"/>
    </row>
    <row r="55" spans="2:12" ht="15" customHeight="1" x14ac:dyDescent="0.3">
      <c r="B55" s="20">
        <f>'Soybeans 2019-2020'!B58</f>
        <v>52</v>
      </c>
      <c r="C55" s="105">
        <f>'Soybeans 2025_2026'!C58</f>
        <v>46080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f>'Soybeans 2024_2025'!F58</f>
        <v>685</v>
      </c>
      <c r="K55" s="107"/>
      <c r="L55" s="107"/>
    </row>
    <row r="56" spans="2:12" ht="15" customHeight="1" x14ac:dyDescent="0.3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107">
        <f>'Soybeans 2024_2025'!F59</f>
        <v>1535</v>
      </c>
      <c r="K56" s="107"/>
      <c r="L56" s="107"/>
    </row>
    <row r="57" spans="2:12" ht="14.4" x14ac:dyDescent="0.3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v>2389925</v>
      </c>
      <c r="L57" s="65">
        <f>AVERAGE(E57:I57)</f>
        <v>1862569</v>
      </c>
    </row>
    <row r="58" spans="2:12" ht="14.25" customHeight="1" x14ac:dyDescent="0.3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9">
        <v>46000</v>
      </c>
      <c r="L58" s="65">
        <f>AVERAGE(E58:I58)</f>
        <v>28400</v>
      </c>
    </row>
    <row r="59" spans="2:12" ht="14.25" customHeight="1" x14ac:dyDescent="0.3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2343925</v>
      </c>
      <c r="L59" s="90">
        <f>L57-L58</f>
        <v>1834169</v>
      </c>
    </row>
    <row r="60" spans="2:12" ht="12.6" thickBot="1" x14ac:dyDescent="0.3">
      <c r="B60" s="37"/>
      <c r="C60" s="38"/>
      <c r="D60" s="86"/>
      <c r="E60" s="91"/>
      <c r="F60" s="91"/>
      <c r="G60" s="91"/>
      <c r="H60" s="91"/>
      <c r="I60" s="91"/>
      <c r="J60" s="91"/>
      <c r="K60" s="91"/>
      <c r="L60" s="91"/>
    </row>
    <row r="61" spans="2:12" ht="18" thickBot="1" x14ac:dyDescent="0.4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55</v>
      </c>
      <c r="L61" s="109" t="s">
        <v>51</v>
      </c>
    </row>
    <row r="62" spans="2:12" ht="15" thickBot="1" x14ac:dyDescent="0.35">
      <c r="B62" s="48" t="s">
        <v>35</v>
      </c>
      <c r="C62" s="72"/>
      <c r="D62" s="96">
        <f t="shared" ref="D62:I62" si="2">SUM(D4:D27)</f>
        <v>1460825</v>
      </c>
      <c r="E62" s="96">
        <f t="shared" si="2"/>
        <v>1105132</v>
      </c>
      <c r="F62" s="96">
        <f t="shared" si="2"/>
        <v>1192410</v>
      </c>
      <c r="G62" s="96">
        <f t="shared" si="2"/>
        <v>1813290</v>
      </c>
      <c r="H62" s="96">
        <f t="shared" si="2"/>
        <v>2106148</v>
      </c>
      <c r="I62" s="96">
        <f t="shared" si="2"/>
        <v>2625254</v>
      </c>
      <c r="J62" s="96">
        <f>SUM(J4:J31)</f>
        <v>1728992</v>
      </c>
      <c r="K62" s="96">
        <f>SUM(K4:K31)</f>
        <v>233710</v>
      </c>
      <c r="L62" s="96">
        <f>SUM(L4:L31)</f>
        <v>369707.80000000005</v>
      </c>
    </row>
    <row r="63" spans="2:12" ht="15" thickTop="1" x14ac:dyDescent="0.3">
      <c r="B63" s="76"/>
      <c r="C63" s="75"/>
      <c r="D63" s="87"/>
      <c r="E63" s="92"/>
      <c r="F63" s="92"/>
      <c r="G63" s="92"/>
      <c r="H63" s="92"/>
      <c r="I63" s="92"/>
      <c r="J63" s="92"/>
      <c r="K63" s="92"/>
      <c r="L63" s="92"/>
    </row>
    <row r="64" spans="2:12" ht="15" thickBot="1" x14ac:dyDescent="0.35">
      <c r="B64" s="52" t="s">
        <v>36</v>
      </c>
      <c r="C64" s="70"/>
      <c r="D64" s="66">
        <f t="shared" ref="D64:I64" si="3">D62/D59</f>
        <v>0.97258655126498006</v>
      </c>
      <c r="E64" s="66">
        <f t="shared" si="3"/>
        <v>0.97338870563573188</v>
      </c>
      <c r="F64" s="66">
        <f t="shared" si="3"/>
        <v>0.98100370218017274</v>
      </c>
      <c r="G64" s="66">
        <f t="shared" si="3"/>
        <v>0.97570018025774163</v>
      </c>
      <c r="H64" s="66">
        <f t="shared" si="3"/>
        <v>0.96259049360146254</v>
      </c>
      <c r="I64" s="66">
        <f t="shared" si="3"/>
        <v>0.9477451263537906</v>
      </c>
      <c r="J64" s="66">
        <f>J62/J59</f>
        <v>0.99780815909602438</v>
      </c>
      <c r="K64" s="66">
        <f>K62/K59</f>
        <v>9.9708821741309989E-2</v>
      </c>
      <c r="L64" s="66">
        <f>L62/L59</f>
        <v>0.20156692213203911</v>
      </c>
    </row>
    <row r="65" spans="2:12" ht="15" customHeight="1" x14ac:dyDescent="0.3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  <c r="L65" s="88"/>
    </row>
    <row r="66" spans="2:12" ht="15" customHeight="1" x14ac:dyDescent="0.3">
      <c r="B66" s="144" t="s">
        <v>21</v>
      </c>
      <c r="C66" s="145"/>
      <c r="E66" s="83"/>
      <c r="F66" s="83"/>
      <c r="G66" s="83"/>
      <c r="H66" s="83"/>
      <c r="I66" s="83"/>
      <c r="J66" s="83"/>
      <c r="K66" s="83"/>
      <c r="L66" s="83"/>
    </row>
    <row r="67" spans="2:12" ht="15.75" customHeight="1" thickBot="1" x14ac:dyDescent="0.35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  <c r="L67" s="93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  <row r="75" spans="2:12" x14ac:dyDescent="0.2">
      <c r="D75" s="110"/>
      <c r="E75" s="110"/>
      <c r="F75" s="110"/>
      <c r="G75" s="111"/>
      <c r="H75" s="111"/>
      <c r="I75" s="111"/>
      <c r="J75" s="111"/>
      <c r="K75" s="111"/>
    </row>
    <row r="76" spans="2:12" x14ac:dyDescent="0.2">
      <c r="E76" s="102"/>
      <c r="F76" s="5"/>
      <c r="G76" s="5"/>
      <c r="H76" s="5"/>
      <c r="I76" s="5"/>
      <c r="J76" s="5"/>
      <c r="K76" s="5"/>
    </row>
    <row r="77" spans="2:12" x14ac:dyDescent="0.2">
      <c r="D77" s="101"/>
      <c r="E77" s="101"/>
      <c r="F77" s="101"/>
      <c r="G77" s="5"/>
      <c r="H77" s="5"/>
      <c r="I77" s="5"/>
      <c r="J77" s="5"/>
      <c r="K77" s="5"/>
    </row>
    <row r="79" spans="2:12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AD0626B-0924-4B47-964A-7C2DC0299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Soybeans 2025_2026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2025-04-30T11:07:54Z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