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7680" tabRatio="923" firstSheet="2" activeTab="4"/>
  </bookViews>
  <sheets>
    <sheet name="Weeklikse totale lewerings" sheetId="1" r:id="rId1"/>
    <sheet name="Weeklikse kumulatiewe lewerings" sheetId="2" r:id="rId2"/>
    <sheet name="Lewerings tot datum" sheetId="3" r:id="rId3"/>
    <sheet name="Table-SAGIS deliver vs CEC est" sheetId="4" r:id="rId4"/>
    <sheet name="Soybeans 2019-2020" sheetId="5" r:id="rId5"/>
    <sheet name="Soybeans 2020_2021" sheetId="6" r:id="rId6"/>
    <sheet name="Sojabone - Soybeans" sheetId="7" r:id="rId7"/>
  </sheets>
  <definedNames>
    <definedName name="_xlnm.Print_Area" localSheetId="6">'Sojabone - Soybeans'!$B$2:$C$67</definedName>
    <definedName name="_xlnm.Print_Area" localSheetId="4">'Soybeans 2019-2020'!$I$13:$M$14</definedName>
    <definedName name="_xlnm.Print_Area" localSheetId="3">'Table-SAGIS deliver vs CEC est'!$B$1:$D$17</definedName>
  </definedNames>
  <calcPr fullCalcOnLoad="1"/>
</workbook>
</file>

<file path=xl/sharedStrings.xml><?xml version="1.0" encoding="utf-8"?>
<sst xmlns="http://schemas.openxmlformats.org/spreadsheetml/2006/main" count="74" uniqueCount="55">
  <si>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</si>
  <si>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</si>
  <si>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</si>
  <si>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</si>
  <si>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</si>
  <si>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</si>
  <si>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</si>
  <si>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</si>
  <si>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</si>
  <si>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</si>
  <si>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</si>
  <si>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</si>
  <si>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</si>
  <si>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</si>
  <si>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</si>
  <si>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</si>
  <si>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</si>
  <si>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</si>
  <si>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</si>
  <si>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NOK Finale skatting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</si>
  <si>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</si>
  <si>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</si>
  <si>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</si>
  <si>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Delivery Estimate versus CEC Estimate / Braamde lewering versus NOK skatting</t>
  </si>
  <si>
    <t>Opsomming</t>
  </si>
  <si>
    <t>NOK - Farm use and seed retention</t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</si>
  <si>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</si>
  <si>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</si>
  <si>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</si>
  <si>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</si>
  <si>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</si>
  <si>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</si>
  <si>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Deliveries as % of CEC estimate minus retensions (%)</t>
  </si>
  <si>
    <t>Lewerings as % van die NOK skatting minus terughoudings(%)</t>
  </si>
  <si>
    <t>2018/19</t>
  </si>
  <si>
    <t>Produsente lewerings in 2018/19 bemarkingseisoen / Producer deliveries in 2018/19 marketing season</t>
  </si>
  <si>
    <t>Totale lewerings/Total deliveries</t>
  </si>
  <si>
    <t>% Gelewer van Oesskatting/% delivered crop estimate</t>
  </si>
  <si>
    <t>SAGIS lewerings weeklies (1 Mrt - 28 Feb)</t>
  </si>
  <si>
    <t>2019/20*</t>
  </si>
  <si>
    <t>2019/20 bemarkingsjaar</t>
  </si>
  <si>
    <t xml:space="preserve">Total deliveries  (tons) </t>
  </si>
  <si>
    <t xml:space="preserve">Totale lewerings  (tonne) </t>
  </si>
  <si>
    <t>Sojabone /Soybeans</t>
  </si>
  <si>
    <t>Remaining weeks for delivery</t>
  </si>
  <si>
    <t>Uitstaande weke vir lewering</t>
  </si>
  <si>
    <t>Adjustment for on farm consumption &amp; storage (tons)</t>
  </si>
  <si>
    <t>Aanpassing vir plaasverbruik &amp; stoor (tonne)</t>
  </si>
  <si>
    <t>Sojabone/Soybeans</t>
  </si>
  <si>
    <t>SAGIS - Sojaboon weeklikse produsentelewerings</t>
  </si>
  <si>
    <t>Soybean - Weekly delivery comparison /Sojabone - Weeklikse lewerings vergelyking</t>
  </si>
  <si>
    <t>Produsente lewerings in 2020/21 bemarkingseisoen / Producer deliveries in 2020/21 marketing season</t>
  </si>
  <si>
    <t>2020/21*</t>
  </si>
  <si>
    <t>CEC 4th production estimate (tons)</t>
  </si>
  <si>
    <t>NOK 4de produksieskatting (ton)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</si>
</sst>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;\-&quot;R&quot;#,##0"/>
    <numFmt numFmtId="181" formatCode="&quot;R&quot;#,##0;[Red]\-&quot;R&quot;#,##0"/>
    <numFmt numFmtId="182" formatCode="&quot;R&quot;#,##0.00;\-&quot;R&quot;#,##0.00"/>
    <numFmt numFmtId="183" formatCode="&quot;R&quot;#,##0.00;[Red]\-&quot;R&quot;#,##0.00"/>
    <numFmt numFmtId="184" formatCode="_-&quot;R&quot;* #,##0_-;\-&quot;R&quot;* #,##0_-;_-&quot;R&quot;* &quot;-&quot;_-;_-@_-"/>
    <numFmt numFmtId="185" formatCode="_-&quot;R&quot;* #,##0.00_-;\-&quot;R&quot;* #,##0.00_-;_-&quot;R&quot;* &quot;-&quot;??_-;_-@_-"/>
    <numFmt numFmtId="186" formatCode="_ * #,##0_ ;_ * \-#,##0_ ;_ * &quot;-&quot;??_ ;_ @_ "/>
    <numFmt numFmtId="187" formatCode="0.0%"/>
    <numFmt numFmtId="188" formatCode="#,##0,##0"/>
    <numFmt numFmtId="189" formatCode="mmm\-yyyy"/>
    <numFmt numFmtId="190" formatCode="_ * #\ ##0_ ;_ * \-#\ ##0_ ;_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#,###"/>
    <numFmt numFmtId="196" formatCode="##\ ###\ ###"/>
    <numFmt numFmtId="197" formatCode="#\ ###\ ###\ "/>
    <numFmt numFmtId="198" formatCode="#\ ###\ ###"/>
    <numFmt numFmtId="199" formatCode="#\ ###\ ###\ ###"/>
    <numFmt numFmtId="200" formatCode="###\ ###\ ###"/>
    <numFmt numFmtId="201" formatCode="#\ ###\ ##0"/>
    <numFmt numFmtId="202" formatCode="#,###,###,###"/>
    <numFmt numFmtId="203" formatCode="[$-409]dddd\,\ mmmm\ d\,\ yyyy"/>
    <numFmt numFmtId="204" formatCode="[$-409]d\-mmm\-yy;@"/>
    <numFmt numFmtId="205" formatCode="_ * #,##0.0_ ;_ * \-#,##0.0_ ;_ * &quot;-&quot;??_ ;_ @_ "/>
    <numFmt numFmtId="206" formatCode="m/d;@"/>
    <numFmt numFmtId="207" formatCode="#,##0;#,##0"/>
    <numFmt numFmtId="208" formatCode="[$-1C09]dd\ mmmm\ yyyy"/>
    <numFmt numFmtId="209" formatCode="[$-409]hh:mm:ss\ AM/PM"/>
    <numFmt numFmtId="210" formatCode="_ * #\,##0_ ;_ * \-#\,##0_ ;_ * &quot;-&quot;??_ ;_ @_ "/>
  </numFmts>
  <fonts count="7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mbria"/>
      <family val="2"/>
    </font>
    <font>
      <b/>
      <sz val="12"/>
      <color indexed="56"/>
      <name val="Cambria"/>
      <family val="2"/>
    </font>
    <font>
      <b/>
      <sz val="12"/>
      <color indexed="8"/>
      <name val="Calibri"/>
      <family val="2"/>
    </font>
    <font>
      <b/>
      <sz val="6.85"/>
      <color indexed="8"/>
      <name val="Calibri"/>
      <family val="2"/>
    </font>
    <font>
      <b/>
      <sz val="3.85"/>
      <color indexed="8"/>
      <name val="Calibri"/>
      <family val="2"/>
    </font>
    <font>
      <b/>
      <sz val="8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b/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1"/>
      <color theme="3"/>
      <name val="Cambria"/>
      <family val="2"/>
    </font>
    <font>
      <b/>
      <sz val="12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>
        <color theme="4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/>
      <right style="thin"/>
      <top style="thin">
        <color rgb="FF3F3F3F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59" fillId="0" borderId="0">
      <alignment/>
      <protection/>
    </xf>
    <xf numFmtId="0" fontId="46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6" fontId="2" fillId="0" borderId="0" xfId="42" applyNumberFormat="1" applyFont="1" applyAlignment="1">
      <alignment/>
    </xf>
    <xf numFmtId="186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6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5" fillId="0" borderId="0" xfId="0" applyFont="1" applyBorder="1" applyAlignment="1">
      <alignment/>
    </xf>
    <xf numFmtId="15" fontId="66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56" fillId="30" borderId="12" xfId="76" applyBorder="1" applyAlignment="1">
      <alignment horizontal="right"/>
    </xf>
    <xf numFmtId="186" fontId="2" fillId="0" borderId="13" xfId="42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6" fillId="30" borderId="14" xfId="76" applyBorder="1" applyAlignment="1">
      <alignment/>
    </xf>
    <xf numFmtId="0" fontId="55" fillId="0" borderId="15" xfId="73" applyBorder="1" applyAlignment="1">
      <alignment horizontal="center"/>
    </xf>
    <xf numFmtId="0" fontId="63" fillId="0" borderId="16" xfId="99" applyBorder="1" applyAlignment="1">
      <alignment horizontal="right"/>
    </xf>
    <xf numFmtId="0" fontId="63" fillId="0" borderId="17" xfId="99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55" fillId="0" borderId="5" xfId="73" applyFont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186" fontId="11" fillId="0" borderId="19" xfId="42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186" fontId="12" fillId="0" borderId="20" xfId="53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186" fontId="12" fillId="0" borderId="19" xfId="53" applyNumberFormat="1" applyFont="1" applyBorder="1" applyAlignment="1">
      <alignment/>
    </xf>
    <xf numFmtId="186" fontId="10" fillId="0" borderId="0" xfId="42" applyNumberFormat="1" applyFont="1" applyAlignment="1">
      <alignment/>
    </xf>
    <xf numFmtId="186" fontId="11" fillId="0" borderId="0" xfId="42" applyNumberFormat="1" applyFont="1" applyAlignment="1">
      <alignment/>
    </xf>
    <xf numFmtId="186" fontId="12" fillId="0" borderId="0" xfId="42" applyNumberFormat="1" applyFont="1" applyAlignment="1">
      <alignment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186" fontId="67" fillId="30" borderId="26" xfId="76" applyNumberFormat="1" applyFont="1" applyBorder="1" applyAlignment="1">
      <alignment horizontal="left" vertical="center" wrapText="1"/>
    </xf>
    <xf numFmtId="186" fontId="56" fillId="30" borderId="19" xfId="76" applyNumberFormat="1" applyFont="1" applyBorder="1" applyAlignment="1">
      <alignment/>
    </xf>
    <xf numFmtId="0" fontId="2" fillId="0" borderId="24" xfId="0" applyFont="1" applyBorder="1" applyAlignment="1">
      <alignment/>
    </xf>
    <xf numFmtId="1" fontId="10" fillId="0" borderId="0" xfId="0" applyNumberFormat="1" applyFont="1" applyAlignment="1">
      <alignment/>
    </xf>
    <xf numFmtId="1" fontId="55" fillId="0" borderId="5" xfId="73" applyNumberFormat="1" applyFont="1" applyAlignment="1">
      <alignment horizontal="center" vertical="center" wrapText="1"/>
    </xf>
    <xf numFmtId="1" fontId="56" fillId="30" borderId="19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0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186" fontId="37" fillId="30" borderId="19" xfId="42" applyNumberFormat="1" applyFont="1" applyFill="1" applyBorder="1" applyAlignment="1">
      <alignment horizontal="center" vertical="center"/>
    </xf>
    <xf numFmtId="186" fontId="37" fillId="30" borderId="19" xfId="76" applyNumberFormat="1" applyFont="1" applyBorder="1" applyAlignment="1">
      <alignment horizontal="center" vertical="center" wrapText="1"/>
    </xf>
    <xf numFmtId="186" fontId="38" fillId="30" borderId="27" xfId="76" applyNumberFormat="1" applyFont="1" applyBorder="1" applyAlignment="1">
      <alignment horizontal="right" vertical="center" wrapText="1"/>
    </xf>
    <xf numFmtId="186" fontId="38" fillId="30" borderId="19" xfId="76" applyNumberFormat="1" applyFont="1" applyBorder="1" applyAlignment="1">
      <alignment horizontal="center" vertical="center" wrapText="1"/>
    </xf>
    <xf numFmtId="9" fontId="0" fillId="0" borderId="0" xfId="93" applyFont="1" applyAlignment="1">
      <alignment/>
    </xf>
    <xf numFmtId="0" fontId="63" fillId="0" borderId="28" xfId="99" applyBorder="1" applyAlignment="1">
      <alignment/>
    </xf>
    <xf numFmtId="0" fontId="54" fillId="33" borderId="29" xfId="72" applyFill="1" applyBorder="1" applyAlignment="1">
      <alignment horizontal="center"/>
    </xf>
    <xf numFmtId="49" fontId="56" fillId="30" borderId="19" xfId="76" applyNumberFormat="1" applyBorder="1" applyAlignment="1">
      <alignment horizontal="center"/>
    </xf>
    <xf numFmtId="0" fontId="54" fillId="33" borderId="30" xfId="72" applyFill="1" applyBorder="1" applyAlignment="1">
      <alignment horizontal="center"/>
    </xf>
    <xf numFmtId="49" fontId="54" fillId="33" borderId="15" xfId="72" applyNumberFormat="1" applyFill="1" applyBorder="1" applyAlignment="1">
      <alignment horizontal="center"/>
    </xf>
    <xf numFmtId="0" fontId="61" fillId="27" borderId="31" xfId="92" applyBorder="1" applyAlignment="1">
      <alignment/>
    </xf>
    <xf numFmtId="49" fontId="61" fillId="27" borderId="32" xfId="92" applyNumberFormat="1" applyBorder="1" applyAlignment="1">
      <alignment/>
    </xf>
    <xf numFmtId="186" fontId="61" fillId="27" borderId="33" xfId="92" applyNumberFormat="1" applyBorder="1" applyAlignment="1">
      <alignment/>
    </xf>
    <xf numFmtId="49" fontId="61" fillId="33" borderId="34" xfId="92" applyNumberFormat="1" applyFill="1" applyBorder="1" applyAlignment="1">
      <alignment/>
    </xf>
    <xf numFmtId="0" fontId="54" fillId="33" borderId="35" xfId="72" applyFill="1" applyBorder="1" applyAlignment="1">
      <alignment horizontal="center"/>
    </xf>
    <xf numFmtId="43" fontId="0" fillId="0" borderId="0" xfId="0" applyNumberFormat="1" applyAlignment="1">
      <alignment/>
    </xf>
    <xf numFmtId="0" fontId="38" fillId="27" borderId="10" xfId="92" applyFont="1" applyBorder="1" applyAlignment="1">
      <alignment horizontal="right"/>
    </xf>
    <xf numFmtId="0" fontId="38" fillId="27" borderId="11" xfId="92" applyFont="1" applyBorder="1" applyAlignment="1">
      <alignment wrapText="1"/>
    </xf>
    <xf numFmtId="0" fontId="38" fillId="27" borderId="36" xfId="92" applyFont="1" applyBorder="1" applyAlignment="1">
      <alignment horizontal="right"/>
    </xf>
    <xf numFmtId="0" fontId="38" fillId="27" borderId="37" xfId="92" applyFont="1" applyBorder="1" applyAlignment="1">
      <alignment/>
    </xf>
    <xf numFmtId="186" fontId="38" fillId="0" borderId="38" xfId="99" applyNumberFormat="1" applyFont="1" applyBorder="1" applyAlignment="1">
      <alignment horizontal="center"/>
    </xf>
    <xf numFmtId="0" fontId="61" fillId="27" borderId="39" xfId="92" applyBorder="1" applyAlignment="1">
      <alignment/>
    </xf>
    <xf numFmtId="0" fontId="61" fillId="33" borderId="40" xfId="92" applyFill="1" applyBorder="1" applyAlignment="1">
      <alignment/>
    </xf>
    <xf numFmtId="0" fontId="51" fillId="0" borderId="41" xfId="68" applyBorder="1" applyAlignment="1">
      <alignment wrapText="1"/>
    </xf>
    <xf numFmtId="0" fontId="51" fillId="0" borderId="42" xfId="68" applyBorder="1" applyAlignment="1">
      <alignment wrapText="1"/>
    </xf>
    <xf numFmtId="186" fontId="61" fillId="27" borderId="43" xfId="92" applyNumberFormat="1" applyBorder="1" applyAlignment="1">
      <alignment/>
    </xf>
    <xf numFmtId="187" fontId="61" fillId="27" borderId="44" xfId="92" applyNumberFormat="1" applyBorder="1" applyAlignment="1">
      <alignment horizontal="center"/>
    </xf>
    <xf numFmtId="18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54" fillId="33" borderId="45" xfId="72" applyFill="1" applyBorder="1" applyAlignment="1">
      <alignment horizontal="center"/>
    </xf>
    <xf numFmtId="186" fontId="61" fillId="27" borderId="43" xfId="50" applyNumberFormat="1" applyFont="1" applyFill="1" applyBorder="1" applyAlignment="1">
      <alignment horizontal="center"/>
    </xf>
    <xf numFmtId="49" fontId="61" fillId="27" borderId="46" xfId="92" applyNumberFormat="1" applyBorder="1" applyAlignment="1">
      <alignment/>
    </xf>
    <xf numFmtId="0" fontId="54" fillId="33" borderId="47" xfId="72" applyFill="1" applyBorder="1" applyAlignment="1">
      <alignment/>
    </xf>
    <xf numFmtId="49" fontId="63" fillId="0" borderId="48" xfId="99" applyNumberFormat="1" applyBorder="1" applyAlignment="1">
      <alignment/>
    </xf>
    <xf numFmtId="186" fontId="56" fillId="30" borderId="19" xfId="42" applyNumberFormat="1" applyFont="1" applyFill="1" applyBorder="1" applyAlignment="1">
      <alignment/>
    </xf>
    <xf numFmtId="169" fontId="56" fillId="30" borderId="19" xfId="76" applyNumberFormat="1" applyFont="1" applyBorder="1" applyAlignment="1">
      <alignment/>
    </xf>
    <xf numFmtId="49" fontId="63" fillId="0" borderId="0" xfId="99" applyNumberFormat="1" applyBorder="1" applyAlignment="1">
      <alignment/>
    </xf>
    <xf numFmtId="0" fontId="68" fillId="0" borderId="10" xfId="99" applyFont="1" applyBorder="1" applyAlignment="1">
      <alignment/>
    </xf>
    <xf numFmtId="186" fontId="2" fillId="0" borderId="0" xfId="0" applyNumberFormat="1" applyFont="1" applyAlignment="1">
      <alignment/>
    </xf>
    <xf numFmtId="204" fontId="10" fillId="0" borderId="0" xfId="0" applyNumberFormat="1" applyFont="1" applyAlignment="1">
      <alignment/>
    </xf>
    <xf numFmtId="204" fontId="9" fillId="0" borderId="49" xfId="0" applyNumberFormat="1" applyFont="1" applyBorder="1" applyAlignment="1">
      <alignment/>
    </xf>
    <xf numFmtId="204" fontId="55" fillId="0" borderId="5" xfId="73" applyNumberFormat="1" applyFont="1" applyAlignment="1">
      <alignment horizontal="center" vertical="center" wrapText="1"/>
    </xf>
    <xf numFmtId="204" fontId="10" fillId="0" borderId="15" xfId="0" applyNumberFormat="1" applyFont="1" applyBorder="1" applyAlignment="1">
      <alignment horizontal="center"/>
    </xf>
    <xf numFmtId="204" fontId="2" fillId="0" borderId="0" xfId="0" applyNumberFormat="1" applyFont="1" applyAlignment="1">
      <alignment/>
    </xf>
    <xf numFmtId="0" fontId="2" fillId="0" borderId="50" xfId="0" applyFont="1" applyBorder="1" applyAlignment="1">
      <alignment/>
    </xf>
    <xf numFmtId="0" fontId="54" fillId="33" borderId="51" xfId="72" applyFill="1" applyBorder="1" applyAlignment="1">
      <alignment horizontal="center"/>
    </xf>
    <xf numFmtId="186" fontId="61" fillId="27" borderId="32" xfId="50" applyNumberFormat="1" applyFont="1" applyFill="1" applyBorder="1" applyAlignment="1">
      <alignment horizontal="center"/>
    </xf>
    <xf numFmtId="186" fontId="61" fillId="33" borderId="34" xfId="50" applyNumberFormat="1" applyFont="1" applyFill="1" applyBorder="1" applyAlignment="1">
      <alignment horizontal="center"/>
    </xf>
    <xf numFmtId="0" fontId="1" fillId="0" borderId="24" xfId="80" applyNumberFormat="1" applyFont="1" applyBorder="1">
      <alignment/>
      <protection/>
    </xf>
    <xf numFmtId="186" fontId="68" fillId="0" borderId="10" xfId="99" applyNumberFormat="1" applyFont="1" applyBorder="1" applyAlignment="1">
      <alignment/>
    </xf>
    <xf numFmtId="0" fontId="2" fillId="0" borderId="52" xfId="0" applyFont="1" applyBorder="1" applyAlignment="1">
      <alignment/>
    </xf>
    <xf numFmtId="186" fontId="56" fillId="30" borderId="53" xfId="76" applyNumberFormat="1" applyBorder="1" applyAlignment="1">
      <alignment/>
    </xf>
    <xf numFmtId="186" fontId="61" fillId="33" borderId="26" xfId="50" applyNumberFormat="1" applyFont="1" applyFill="1" applyBorder="1" applyAlignment="1">
      <alignment horizontal="center"/>
    </xf>
    <xf numFmtId="0" fontId="1" fillId="0" borderId="45" xfId="80" applyNumberFormat="1" applyFont="1" applyBorder="1">
      <alignment/>
      <protection/>
    </xf>
    <xf numFmtId="186" fontId="68" fillId="0" borderId="50" xfId="99" applyNumberFormat="1" applyFont="1" applyBorder="1" applyAlignment="1">
      <alignment/>
    </xf>
    <xf numFmtId="0" fontId="2" fillId="0" borderId="45" xfId="0" applyFont="1" applyBorder="1" applyAlignment="1">
      <alignment/>
    </xf>
    <xf numFmtId="186" fontId="37" fillId="0" borderId="54" xfId="76" applyNumberFormat="1" applyFont="1" applyFill="1" applyBorder="1" applyAlignment="1">
      <alignment/>
    </xf>
    <xf numFmtId="187" fontId="38" fillId="27" borderId="13" xfId="93" applyNumberFormat="1" applyFont="1" applyFill="1" applyBorder="1" applyAlignment="1">
      <alignment horizontal="center"/>
    </xf>
    <xf numFmtId="0" fontId="46" fillId="0" borderId="10" xfId="16" applyFill="1" applyBorder="1" applyAlignment="1">
      <alignment horizontal="center"/>
    </xf>
    <xf numFmtId="0" fontId="54" fillId="0" borderId="55" xfId="72" applyFill="1" applyBorder="1" applyAlignment="1">
      <alignment horizontal="center"/>
    </xf>
    <xf numFmtId="15" fontId="56" fillId="30" borderId="19" xfId="76" applyNumberFormat="1" applyBorder="1" applyAlignment="1">
      <alignment horizontal="center"/>
    </xf>
    <xf numFmtId="186" fontId="63" fillId="0" borderId="56" xfId="99" applyNumberFormat="1" applyBorder="1" applyAlignment="1">
      <alignment/>
    </xf>
    <xf numFmtId="186" fontId="37" fillId="0" borderId="0" xfId="76" applyNumberFormat="1" applyFont="1" applyFill="1" applyBorder="1" applyAlignment="1">
      <alignment/>
    </xf>
    <xf numFmtId="186" fontId="56" fillId="30" borderId="50" xfId="76" applyNumberFormat="1" applyBorder="1" applyAlignment="1">
      <alignment/>
    </xf>
    <xf numFmtId="49" fontId="61" fillId="27" borderId="57" xfId="92" applyNumberFormat="1" applyBorder="1" applyAlignment="1">
      <alignment/>
    </xf>
    <xf numFmtId="186" fontId="12" fillId="0" borderId="15" xfId="53" applyNumberFormat="1" applyFont="1" applyBorder="1" applyAlignment="1">
      <alignment/>
    </xf>
    <xf numFmtId="171" fontId="38" fillId="27" borderId="58" xfId="42" applyNumberFormat="1" applyFont="1" applyFill="1" applyBorder="1" applyAlignment="1">
      <alignment/>
    </xf>
    <xf numFmtId="9" fontId="2" fillId="0" borderId="0" xfId="93" applyFont="1" applyAlignment="1">
      <alignment/>
    </xf>
    <xf numFmtId="9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0" fontId="55" fillId="0" borderId="23" xfId="74" applyBorder="1" applyAlignment="1">
      <alignment horizontal="center"/>
    </xf>
    <xf numFmtId="0" fontId="55" fillId="0" borderId="24" xfId="74" applyBorder="1" applyAlignment="1">
      <alignment horizontal="center"/>
    </xf>
    <xf numFmtId="0" fontId="55" fillId="0" borderId="59" xfId="74" applyBorder="1" applyAlignment="1">
      <alignment horizontal="center"/>
    </xf>
    <xf numFmtId="0" fontId="62" fillId="0" borderId="41" xfId="98" applyBorder="1" applyAlignment="1">
      <alignment horizontal="center"/>
    </xf>
    <xf numFmtId="0" fontId="62" fillId="0" borderId="42" xfId="98" applyBorder="1" applyAlignment="1">
      <alignment horizontal="center"/>
    </xf>
    <xf numFmtId="0" fontId="62" fillId="0" borderId="60" xfId="98" applyBorder="1" applyAlignment="1">
      <alignment horizontal="center"/>
    </xf>
    <xf numFmtId="0" fontId="53" fillId="0" borderId="23" xfId="71" applyBorder="1" applyAlignment="1">
      <alignment horizontal="center"/>
    </xf>
    <xf numFmtId="0" fontId="53" fillId="0" borderId="24" xfId="71" applyBorder="1" applyAlignment="1">
      <alignment horizontal="center"/>
    </xf>
    <xf numFmtId="0" fontId="53" fillId="0" borderId="59" xfId="71" applyBorder="1" applyAlignment="1">
      <alignment horizontal="center"/>
    </xf>
    <xf numFmtId="0" fontId="55" fillId="0" borderId="3" xfId="71" applyFont="1" applyAlignment="1">
      <alignment horizontal="center"/>
    </xf>
    <xf numFmtId="0" fontId="69" fillId="0" borderId="3" xfId="98" applyFont="1" applyBorder="1" applyAlignment="1">
      <alignment horizontal="center"/>
    </xf>
    <xf numFmtId="0" fontId="55" fillId="0" borderId="61" xfId="71" applyFont="1" applyBorder="1" applyAlignment="1">
      <alignment horizontal="center"/>
    </xf>
    <xf numFmtId="0" fontId="55" fillId="0" borderId="62" xfId="71" applyFont="1" applyBorder="1" applyAlignment="1">
      <alignment horizontal="center"/>
    </xf>
    <xf numFmtId="49" fontId="51" fillId="0" borderId="10" xfId="68" applyNumberFormat="1" applyBorder="1" applyAlignment="1">
      <alignment horizontal="center" wrapText="1"/>
    </xf>
    <xf numFmtId="49" fontId="51" fillId="0" borderId="0" xfId="68" applyNumberFormat="1" applyBorder="1" applyAlignment="1">
      <alignment horizontal="center" wrapText="1"/>
    </xf>
    <xf numFmtId="49" fontId="51" fillId="0" borderId="23" xfId="68" applyNumberFormat="1" applyBorder="1" applyAlignment="1">
      <alignment horizontal="center" wrapText="1"/>
    </xf>
    <xf numFmtId="49" fontId="51" fillId="0" borderId="24" xfId="68" applyNumberFormat="1" applyBorder="1" applyAlignment="1">
      <alignment horizontal="center" wrapText="1"/>
    </xf>
    <xf numFmtId="0" fontId="70" fillId="0" borderId="41" xfId="98" applyFont="1" applyBorder="1" applyAlignment="1">
      <alignment horizontal="center"/>
    </xf>
    <xf numFmtId="0" fontId="70" fillId="0" borderId="42" xfId="98" applyFont="1" applyBorder="1" applyAlignment="1">
      <alignment horizontal="center"/>
    </xf>
    <xf numFmtId="0" fontId="70" fillId="0" borderId="60" xfId="98" applyFont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7" xfId="89"/>
    <cellStyle name="Normal 8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4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sojaboon lewerings (Bemarkingsjaar: Maart tot Februarie)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675"/>
          <c:w val="0.949"/>
          <c:h val="0.93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'Sojabone - Soybeans'!$F$3</c:f>
              <c:strCache>
                <c:ptCount val="1"/>
                <c:pt idx="0">
                  <c:v>2020/21*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'Sojabone - Soybeans'!$F$4:$F$56</c:f>
              <c:numCache>
                <c:ptCount val="53"/>
                <c:pt idx="0">
                  <c:v>895</c:v>
                </c:pt>
                <c:pt idx="1">
                  <c:v>1057</c:v>
                </c:pt>
                <c:pt idx="2">
                  <c:v>2752</c:v>
                </c:pt>
                <c:pt idx="3">
                  <c:v>29216</c:v>
                </c:pt>
                <c:pt idx="4">
                  <c:v>9486</c:v>
                </c:pt>
                <c:pt idx="5">
                  <c:v>24065</c:v>
                </c:pt>
                <c:pt idx="6">
                  <c:v>57893</c:v>
                </c:pt>
                <c:pt idx="7">
                  <c:v>275340</c:v>
                </c:pt>
                <c:pt idx="8">
                  <c:v>9107</c:v>
                </c:pt>
                <c:pt idx="9">
                  <c:v>221553</c:v>
                </c:pt>
                <c:pt idx="10">
                  <c:v>213175</c:v>
                </c:pt>
                <c:pt idx="11">
                  <c:v>139153</c:v>
                </c:pt>
                <c:pt idx="12">
                  <c:v>142361</c:v>
                </c:pt>
                <c:pt idx="13">
                  <c:v>22106</c:v>
                </c:pt>
                <c:pt idx="14">
                  <c:v>11916</c:v>
                </c:pt>
                <c:pt idx="15">
                  <c:v>3735</c:v>
                </c:pt>
                <c:pt idx="16">
                  <c:v>9161</c:v>
                </c:pt>
                <c:pt idx="17">
                  <c:v>2594</c:v>
                </c:pt>
              </c:numCache>
            </c:numRef>
          </c:val>
        </c:ser>
        <c:gapWidth val="12"/>
        <c:axId val="46885787"/>
        <c:axId val="29485632"/>
      </c:barChart>
      <c:lineChart>
        <c:grouping val="standard"/>
        <c:varyColors val="0"/>
        <c:ser>
          <c:idx val="0"/>
          <c:order val="0"/>
          <c:tx>
            <c:strRef>
              <c:f>'Sojabone - Soybeans'!$E$3</c:f>
              <c:strCache>
                <c:ptCount val="1"/>
                <c:pt idx="0">
                  <c:v>2019/20*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'Sojabone - Soybeans'!$E$4:$E$56</c:f>
              <c:numCache>
                <c:ptCount val="53"/>
                <c:pt idx="0">
                  <c:v>804</c:v>
                </c:pt>
                <c:pt idx="1">
                  <c:v>1273</c:v>
                </c:pt>
                <c:pt idx="2">
                  <c:v>1907</c:v>
                </c:pt>
                <c:pt idx="3">
                  <c:v>5548</c:v>
                </c:pt>
                <c:pt idx="4">
                  <c:v>31781</c:v>
                </c:pt>
                <c:pt idx="5">
                  <c:v>32429</c:v>
                </c:pt>
                <c:pt idx="6">
                  <c:v>17473</c:v>
                </c:pt>
                <c:pt idx="7">
                  <c:v>81896</c:v>
                </c:pt>
                <c:pt idx="8">
                  <c:v>135967</c:v>
                </c:pt>
                <c:pt idx="9">
                  <c:v>125280</c:v>
                </c:pt>
                <c:pt idx="10">
                  <c:v>172657</c:v>
                </c:pt>
                <c:pt idx="11">
                  <c:v>170544</c:v>
                </c:pt>
                <c:pt idx="12">
                  <c:v>108113</c:v>
                </c:pt>
                <c:pt idx="13">
                  <c:v>133146</c:v>
                </c:pt>
                <c:pt idx="14">
                  <c:v>32756</c:v>
                </c:pt>
                <c:pt idx="15">
                  <c:v>16540</c:v>
                </c:pt>
                <c:pt idx="16">
                  <c:v>8281</c:v>
                </c:pt>
                <c:pt idx="17">
                  <c:v>15768</c:v>
                </c:pt>
                <c:pt idx="18">
                  <c:v>2034</c:v>
                </c:pt>
                <c:pt idx="19">
                  <c:v>1887</c:v>
                </c:pt>
                <c:pt idx="20">
                  <c:v>1897</c:v>
                </c:pt>
                <c:pt idx="21">
                  <c:v>4742</c:v>
                </c:pt>
                <c:pt idx="22">
                  <c:v>695</c:v>
                </c:pt>
                <c:pt idx="23">
                  <c:v>1714</c:v>
                </c:pt>
                <c:pt idx="24">
                  <c:v>2432</c:v>
                </c:pt>
                <c:pt idx="25">
                  <c:v>1866</c:v>
                </c:pt>
                <c:pt idx="26">
                  <c:v>2901</c:v>
                </c:pt>
                <c:pt idx="27">
                  <c:v>531</c:v>
                </c:pt>
                <c:pt idx="28">
                  <c:v>916</c:v>
                </c:pt>
                <c:pt idx="29">
                  <c:v>412</c:v>
                </c:pt>
                <c:pt idx="30">
                  <c:v>3553</c:v>
                </c:pt>
                <c:pt idx="31">
                  <c:v>454</c:v>
                </c:pt>
                <c:pt idx="32">
                  <c:v>740</c:v>
                </c:pt>
                <c:pt idx="33">
                  <c:v>387</c:v>
                </c:pt>
                <c:pt idx="34">
                  <c:v>2057</c:v>
                </c:pt>
                <c:pt idx="35">
                  <c:v>114</c:v>
                </c:pt>
                <c:pt idx="36">
                  <c:v>313</c:v>
                </c:pt>
                <c:pt idx="37">
                  <c:v>458</c:v>
                </c:pt>
                <c:pt idx="38">
                  <c:v>263</c:v>
                </c:pt>
                <c:pt idx="39">
                  <c:v>756</c:v>
                </c:pt>
                <c:pt idx="40">
                  <c:v>201</c:v>
                </c:pt>
                <c:pt idx="41">
                  <c:v>255</c:v>
                </c:pt>
                <c:pt idx="42">
                  <c:v>244</c:v>
                </c:pt>
                <c:pt idx="43">
                  <c:v>909</c:v>
                </c:pt>
                <c:pt idx="44">
                  <c:v>32</c:v>
                </c:pt>
                <c:pt idx="45">
                  <c:v>718</c:v>
                </c:pt>
                <c:pt idx="46">
                  <c:v>1256</c:v>
                </c:pt>
                <c:pt idx="47">
                  <c:v>1078</c:v>
                </c:pt>
                <c:pt idx="48">
                  <c:v>2938</c:v>
                </c:pt>
                <c:pt idx="49">
                  <c:v>865</c:v>
                </c:pt>
                <c:pt idx="50">
                  <c:v>722</c:v>
                </c:pt>
                <c:pt idx="51">
                  <c:v>800</c:v>
                </c:pt>
                <c:pt idx="52">
                  <c:v>1876</c:v>
                </c:pt>
              </c:numCache>
            </c:numRef>
          </c:val>
          <c:smooth val="0"/>
        </c:ser>
        <c:axId val="46885787"/>
        <c:axId val="29485632"/>
      </c:lineChart>
      <c:catAx>
        <c:axId val="4688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485632"/>
        <c:crosses val="autoZero"/>
        <c:auto val="1"/>
        <c:lblOffset val="100"/>
        <c:tickLblSkip val="2"/>
        <c:noMultiLvlLbl val="0"/>
      </c:catAx>
      <c:valAx>
        <c:axId val="294856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6885787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15"/>
          <c:y val="0.95175"/>
          <c:w val="0.7972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Sojaboon lewerings (Bemarkingsjaar: Maart tot Februarie)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59"/>
          <c:w val="0.941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'Soybeans 2020_2021'!$D$3:$G$3</c:f>
              <c:strCache>
                <c:ptCount val="1"/>
                <c:pt idx="0">
                  <c:v>Sojabone/Soybeans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'Soybeans 2020_2021'!$G$7:$G$59</c:f>
              <c:numCache>
                <c:ptCount val="53"/>
                <c:pt idx="0">
                  <c:v>895</c:v>
                </c:pt>
                <c:pt idx="1">
                  <c:v>1952</c:v>
                </c:pt>
                <c:pt idx="2">
                  <c:v>4704</c:v>
                </c:pt>
                <c:pt idx="3">
                  <c:v>33920</c:v>
                </c:pt>
                <c:pt idx="4">
                  <c:v>43406</c:v>
                </c:pt>
                <c:pt idx="5">
                  <c:v>67471</c:v>
                </c:pt>
                <c:pt idx="6">
                  <c:v>125364</c:v>
                </c:pt>
                <c:pt idx="7">
                  <c:v>400704</c:v>
                </c:pt>
                <c:pt idx="8">
                  <c:v>409811</c:v>
                </c:pt>
                <c:pt idx="9">
                  <c:v>631364</c:v>
                </c:pt>
                <c:pt idx="10">
                  <c:v>844539</c:v>
                </c:pt>
                <c:pt idx="11">
                  <c:v>983692</c:v>
                </c:pt>
                <c:pt idx="12">
                  <c:v>1126053</c:v>
                </c:pt>
                <c:pt idx="13">
                  <c:v>1148159</c:v>
                </c:pt>
                <c:pt idx="14">
                  <c:v>1160075</c:v>
                </c:pt>
                <c:pt idx="15">
                  <c:v>1163810</c:v>
                </c:pt>
                <c:pt idx="16">
                  <c:v>1172971</c:v>
                </c:pt>
                <c:pt idx="17">
                  <c:v>1175565</c:v>
                </c:pt>
              </c:numCache>
            </c:numRef>
          </c:val>
        </c:ser>
        <c:gapWidth val="12"/>
        <c:axId val="51785025"/>
        <c:axId val="48624750"/>
      </c:barChart>
      <c:catAx>
        <c:axId val="5178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624750"/>
        <c:crosses val="autoZero"/>
        <c:auto val="1"/>
        <c:lblOffset val="100"/>
        <c:tickLblSkip val="2"/>
        <c:noMultiLvlLbl val="0"/>
      </c:catAx>
      <c:valAx>
        <c:axId val="48624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785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93875"/>
          <c:w val="0.774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YTD soybean deliveries for the 2020/21 season vs previous season's</a:t>
            </a:r>
          </a:p>
        </c:rich>
      </c:tx>
      <c:layout>
        <c:manualLayout>
          <c:xMode val="factor"/>
          <c:yMode val="factor"/>
          <c:x val="-0.134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555"/>
          <c:w val="0.9497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'Sojabone - Soybeans'!$B$62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'Sojabone - Soybeans'!$D$3:$F$3</c:f>
              <c:strCache>
                <c:ptCount val="3"/>
                <c:pt idx="0">
                  <c:v>2018/19</c:v>
                </c:pt>
                <c:pt idx="1">
                  <c:v>2019/20*</c:v>
                </c:pt>
                <c:pt idx="2">
                  <c:v>2020/21*</c:v>
                </c:pt>
              </c:strCache>
            </c:strRef>
          </c:cat>
          <c:val>
            <c:numRef>
              <c:f>'Sojabone - Soybeans'!$D$62:$F$62</c:f>
              <c:numCache>
                <c:ptCount val="3"/>
                <c:pt idx="0">
                  <c:v>1442913</c:v>
                </c:pt>
                <c:pt idx="1">
                  <c:v>1092163</c:v>
                </c:pt>
                <c:pt idx="2">
                  <c:v>1175565</c:v>
                </c:pt>
              </c:numCache>
            </c:numRef>
          </c:val>
        </c:ser>
        <c:axId val="40630103"/>
        <c:axId val="16415308"/>
      </c:barChart>
      <c:lineChart>
        <c:grouping val="standard"/>
        <c:varyColors val="0"/>
        <c:ser>
          <c:idx val="1"/>
          <c:order val="1"/>
          <c:tx>
            <c:strRef>
              <c:f>'Sojabone - Soybeans'!$B$64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'Sojabone - Soybeans'!$D$3:$E$3</c:f>
              <c:strCache>
                <c:ptCount val="2"/>
                <c:pt idx="0">
                  <c:v>2018/19</c:v>
                </c:pt>
                <c:pt idx="1">
                  <c:v>2019/20*</c:v>
                </c:pt>
              </c:strCache>
            </c:strRef>
          </c:cat>
          <c:val>
            <c:numRef>
              <c:f>'Sojabone - Soybeans'!$D$64:$F$64</c:f>
              <c:numCache>
                <c:ptCount val="3"/>
                <c:pt idx="0">
                  <c:v>0.9606611185086551</c:v>
                </c:pt>
                <c:pt idx="1">
                  <c:v>0.988222722292045</c:v>
                </c:pt>
                <c:pt idx="2">
                  <c:v>0.9324330755502677</c:v>
                </c:pt>
              </c:numCache>
            </c:numRef>
          </c:val>
          <c:smooth val="0"/>
        </c:ser>
        <c:axId val="491357"/>
        <c:axId val="22111066"/>
      </c:lineChart>
      <c:catAx>
        <c:axId val="40630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15308"/>
        <c:crosses val="autoZero"/>
        <c:auto val="1"/>
        <c:lblOffset val="100"/>
        <c:tickLblSkip val="1"/>
        <c:noMultiLvlLbl val="0"/>
      </c:catAx>
      <c:valAx>
        <c:axId val="16415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0630103"/>
        <c:crossesAt val="1"/>
        <c:crossBetween val="between"/>
        <c:dispUnits/>
      </c:valAx>
      <c:catAx>
        <c:axId val="491357"/>
        <c:scaling>
          <c:orientation val="minMax"/>
        </c:scaling>
        <c:axPos val="b"/>
        <c:delete val="1"/>
        <c:majorTickMark val="out"/>
        <c:minorTickMark val="none"/>
        <c:tickLblPos val="nextTo"/>
        <c:crossAx val="22111066"/>
        <c:crosses val="autoZero"/>
        <c:auto val="1"/>
        <c:lblOffset val="100"/>
        <c:tickLblSkip val="1"/>
        <c:noMultiLvlLbl val="0"/>
      </c:catAx>
      <c:valAx>
        <c:axId val="22111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Delivered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3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28"/>
          <c:w val="0.970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Chart 1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2" max="2" width="50.421875" style="0" customWidth="1"/>
    <col min="3" max="3" width="18.7109375" style="0" bestFit="1" customWidth="1"/>
    <col min="4" max="4" width="54.8515625" style="0" customWidth="1"/>
    <col min="5" max="7" width="9.28125" style="0" customWidth="1"/>
  </cols>
  <sheetData>
    <row r="1" spans="1:5" ht="13.5" thickBot="1">
      <c r="A1" s="12"/>
      <c r="B1" s="12"/>
      <c r="C1" s="12"/>
      <c r="D1" s="12"/>
      <c r="E1" s="12"/>
    </row>
    <row r="2" spans="1:5" ht="22.5">
      <c r="A2" s="12"/>
      <c r="B2" s="135" t="s">
        <v>23</v>
      </c>
      <c r="C2" s="136"/>
      <c r="D2" s="137"/>
      <c r="E2" s="89"/>
    </row>
    <row r="3" spans="1:5" ht="20.25" thickBot="1">
      <c r="A3" s="12"/>
      <c r="B3" s="138" t="s">
        <v>40</v>
      </c>
      <c r="C3" s="139"/>
      <c r="D3" s="140"/>
      <c r="E3" s="12"/>
    </row>
    <row r="4" spans="1:5" ht="15">
      <c r="A4" s="12"/>
      <c r="B4" s="17"/>
      <c r="C4" s="29" t="s">
        <v>43</v>
      </c>
      <c r="D4" s="18"/>
      <c r="E4" s="12"/>
    </row>
    <row r="5" spans="1:5" ht="15.75" thickBot="1">
      <c r="A5" s="12"/>
      <c r="B5" s="30" t="s">
        <v>41</v>
      </c>
      <c r="C5" s="81">
        <f>'Sojabone - Soybeans'!F62</f>
        <v>1175565</v>
      </c>
      <c r="D5" s="31" t="s">
        <v>42</v>
      </c>
      <c r="E5" s="12"/>
    </row>
    <row r="6" spans="1:6" ht="15.75" thickTop="1">
      <c r="A6" s="12"/>
      <c r="B6" s="24" t="s">
        <v>53</v>
      </c>
      <c r="C6" s="61">
        <v>1290750</v>
      </c>
      <c r="D6" s="28" t="s">
        <v>54</v>
      </c>
      <c r="E6" s="88"/>
      <c r="F6" s="88"/>
    </row>
    <row r="7" spans="1:6" ht="12.75" customHeight="1">
      <c r="A7" s="12"/>
      <c r="B7" s="48" t="s">
        <v>46</v>
      </c>
      <c r="C7" s="61">
        <v>30000</v>
      </c>
      <c r="D7" s="51" t="s">
        <v>47</v>
      </c>
      <c r="E7" s="12"/>
      <c r="F7" s="12"/>
    </row>
    <row r="8" spans="1:5" ht="15">
      <c r="A8" s="12"/>
      <c r="B8" s="20" t="s">
        <v>27</v>
      </c>
      <c r="C8" s="62"/>
      <c r="D8" s="21" t="s">
        <v>28</v>
      </c>
      <c r="E8" s="15"/>
    </row>
    <row r="9" spans="1:5" ht="25.5" customHeight="1">
      <c r="A9" s="12"/>
      <c r="B9" s="63" t="s">
        <v>29</v>
      </c>
      <c r="C9" s="64">
        <f>C6-C7-C8</f>
        <v>1260750</v>
      </c>
      <c r="D9" s="52" t="s">
        <v>30</v>
      </c>
      <c r="E9" s="15"/>
    </row>
    <row r="10" spans="1:5" ht="15" customHeight="1">
      <c r="A10" s="12"/>
      <c r="B10" s="77" t="s">
        <v>32</v>
      </c>
      <c r="C10" s="118">
        <f>C5/C9</f>
        <v>0.9324330755502677</v>
      </c>
      <c r="D10" s="78" t="s">
        <v>33</v>
      </c>
      <c r="E10" s="12"/>
    </row>
    <row r="11" spans="1:5" ht="12.75">
      <c r="A11" s="12"/>
      <c r="B11" s="19" t="s">
        <v>10</v>
      </c>
      <c r="C11" s="25">
        <f>C9-C5</f>
        <v>85185</v>
      </c>
      <c r="D11" s="18" t="s">
        <v>11</v>
      </c>
      <c r="E11" s="12"/>
    </row>
    <row r="12" spans="1:5" ht="12.75">
      <c r="A12" s="12"/>
      <c r="B12" s="19" t="s">
        <v>44</v>
      </c>
      <c r="C12" s="26">
        <f>56-'Sojabone - Soybeans'!B24</f>
        <v>35</v>
      </c>
      <c r="D12" s="18" t="s">
        <v>45</v>
      </c>
      <c r="E12" s="12"/>
    </row>
    <row r="13" spans="1:5" ht="12.75" hidden="1">
      <c r="A13" s="12"/>
      <c r="B13" s="22" t="s">
        <v>14</v>
      </c>
      <c r="C13" s="27"/>
      <c r="D13" s="23"/>
      <c r="E13" s="12"/>
    </row>
    <row r="14" spans="1:5" ht="12.75" hidden="1">
      <c r="A14" s="12"/>
      <c r="B14" s="22" t="s">
        <v>15</v>
      </c>
      <c r="C14" s="27"/>
      <c r="D14" s="23"/>
      <c r="E14" s="12"/>
    </row>
    <row r="15" spans="1:5" ht="12.75" hidden="1">
      <c r="A15" s="12"/>
      <c r="B15" s="22" t="s">
        <v>16</v>
      </c>
      <c r="C15" s="27"/>
      <c r="D15" s="23"/>
      <c r="E15" s="12"/>
    </row>
    <row r="16" spans="1:5" ht="15">
      <c r="A16" s="12"/>
      <c r="B16" s="79" t="s">
        <v>17</v>
      </c>
      <c r="C16" s="127">
        <f>C11/C12</f>
        <v>2433.8571428571427</v>
      </c>
      <c r="D16" s="80" t="s">
        <v>18</v>
      </c>
      <c r="E16" s="12"/>
    </row>
    <row r="17" spans="1:5" ht="15.75" thickBot="1">
      <c r="A17" s="12"/>
      <c r="B17" s="132"/>
      <c r="C17" s="133"/>
      <c r="D17" s="134"/>
      <c r="E17" s="12"/>
    </row>
    <row r="18" spans="1:5" ht="12.75">
      <c r="A18" s="12"/>
      <c r="B18" s="16"/>
      <c r="C18" s="12"/>
      <c r="D18" s="12"/>
      <c r="E18" s="12"/>
    </row>
    <row r="20" ht="12.75">
      <c r="C20" s="10"/>
    </row>
    <row r="21" spans="3:4" ht="12.75">
      <c r="C21" s="65"/>
      <c r="D21" s="76"/>
    </row>
    <row r="22" spans="3:4" ht="12.75">
      <c r="C22" s="65"/>
      <c r="D22" s="76"/>
    </row>
    <row r="24" ht="12.75">
      <c r="C24" s="10"/>
    </row>
  </sheetData>
  <sheetProtection/>
  <mergeCells count="3">
    <mergeCell ref="B17:D17"/>
    <mergeCell ref="B2:D2"/>
    <mergeCell ref="B3:D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="80" zoomScaleNormal="80"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59" sqref="E59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4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00390625" style="2" customWidth="1"/>
    <col min="9" max="9" width="30.421875" style="2" customWidth="1"/>
    <col min="10" max="10" width="12.28125" style="2" bestFit="1" customWidth="1"/>
    <col min="11" max="11" width="12.140625" style="2" bestFit="1" customWidth="1"/>
    <col min="12" max="12" width="13.140625" style="2" bestFit="1" customWidth="1"/>
    <col min="13" max="13" width="36.00390625" style="2" customWidth="1"/>
    <col min="14" max="16384" width="8.8515625" style="2" customWidth="1"/>
  </cols>
  <sheetData>
    <row r="1" spans="1:7" ht="14.25">
      <c r="A1" s="33"/>
      <c r="B1" s="33"/>
      <c r="C1" s="100"/>
      <c r="D1" s="55"/>
      <c r="E1" s="33"/>
      <c r="F1" s="34"/>
      <c r="G1" s="35"/>
    </row>
    <row r="2" spans="1:7" ht="24" customHeight="1" thickBot="1">
      <c r="A2" s="33"/>
      <c r="B2" s="142" t="s">
        <v>49</v>
      </c>
      <c r="C2" s="142"/>
      <c r="D2" s="142"/>
      <c r="E2" s="142"/>
      <c r="F2" s="142"/>
      <c r="G2" s="142"/>
    </row>
    <row r="3" spans="1:7" s="3" customFormat="1" ht="19.5" thickBot="1" thickTop="1">
      <c r="A3" s="36"/>
      <c r="B3" s="37"/>
      <c r="C3" s="101"/>
      <c r="D3" s="141" t="s">
        <v>48</v>
      </c>
      <c r="E3" s="141"/>
      <c r="F3" s="141"/>
      <c r="G3" s="141"/>
    </row>
    <row r="4" spans="1:7" s="1" customFormat="1" ht="30.75" thickBot="1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43" t="s">
        <v>35</v>
      </c>
      <c r="C6" s="144"/>
      <c r="D6" s="144"/>
      <c r="E6" s="144"/>
      <c r="F6" s="144"/>
      <c r="G6" s="144"/>
    </row>
    <row r="7" spans="1:7" ht="15">
      <c r="A7" s="33"/>
      <c r="B7" s="41">
        <v>1</v>
      </c>
      <c r="C7" s="103">
        <v>43525</v>
      </c>
      <c r="D7" s="95">
        <v>1065</v>
      </c>
      <c r="E7" s="95">
        <v>-261</v>
      </c>
      <c r="F7" s="40">
        <f aca="true" t="shared" si="0" ref="F7:F30">D7+E7</f>
        <v>804</v>
      </c>
      <c r="G7" s="42">
        <f>F7</f>
        <v>804</v>
      </c>
    </row>
    <row r="8" spans="1:7" ht="15">
      <c r="A8" s="33"/>
      <c r="B8" s="43">
        <v>2</v>
      </c>
      <c r="C8" s="103">
        <v>43532</v>
      </c>
      <c r="D8" s="95">
        <v>945</v>
      </c>
      <c r="E8" s="95">
        <v>328</v>
      </c>
      <c r="F8" s="40">
        <f t="shared" si="0"/>
        <v>1273</v>
      </c>
      <c r="G8" s="44">
        <f>(G7+F8)</f>
        <v>2077</v>
      </c>
    </row>
    <row r="9" spans="1:7" ht="15">
      <c r="A9" s="33"/>
      <c r="B9" s="39">
        <v>3</v>
      </c>
      <c r="C9" s="103">
        <v>43539</v>
      </c>
      <c r="D9" s="95">
        <v>2457</v>
      </c>
      <c r="E9" s="95">
        <v>-550</v>
      </c>
      <c r="F9" s="40">
        <f t="shared" si="0"/>
        <v>1907</v>
      </c>
      <c r="G9" s="44">
        <f aca="true" t="shared" si="1" ref="G9:G43">(G8+F9)</f>
        <v>3984</v>
      </c>
    </row>
    <row r="10" spans="1:7" ht="15">
      <c r="A10" s="33"/>
      <c r="B10" s="41">
        <v>4</v>
      </c>
      <c r="C10" s="103">
        <v>43546</v>
      </c>
      <c r="D10" s="95">
        <v>6898</v>
      </c>
      <c r="E10" s="95">
        <v>-1350</v>
      </c>
      <c r="F10" s="40">
        <f t="shared" si="0"/>
        <v>5548</v>
      </c>
      <c r="G10" s="44">
        <f t="shared" si="1"/>
        <v>9532</v>
      </c>
    </row>
    <row r="11" spans="1:7" ht="15">
      <c r="A11" s="33"/>
      <c r="B11" s="41">
        <v>5</v>
      </c>
      <c r="C11" s="103">
        <v>43553</v>
      </c>
      <c r="D11" s="95">
        <v>20765</v>
      </c>
      <c r="E11" s="95">
        <v>11016</v>
      </c>
      <c r="F11" s="40">
        <f t="shared" si="0"/>
        <v>31781</v>
      </c>
      <c r="G11" s="44">
        <f t="shared" si="1"/>
        <v>41313</v>
      </c>
    </row>
    <row r="12" spans="1:7" ht="15">
      <c r="A12" s="33"/>
      <c r="B12" s="43">
        <v>6</v>
      </c>
      <c r="C12" s="103">
        <v>43560</v>
      </c>
      <c r="D12" s="95">
        <v>33687</v>
      </c>
      <c r="E12" s="95">
        <v>-1258</v>
      </c>
      <c r="F12" s="40">
        <f t="shared" si="0"/>
        <v>32429</v>
      </c>
      <c r="G12" s="44">
        <f t="shared" si="1"/>
        <v>73742</v>
      </c>
    </row>
    <row r="13" spans="1:7" ht="15">
      <c r="A13" s="33"/>
      <c r="B13" s="39">
        <v>7</v>
      </c>
      <c r="C13" s="103">
        <v>43567</v>
      </c>
      <c r="D13" s="95">
        <v>17378</v>
      </c>
      <c r="E13" s="95">
        <v>95</v>
      </c>
      <c r="F13" s="40">
        <f t="shared" si="0"/>
        <v>17473</v>
      </c>
      <c r="G13" s="44">
        <f t="shared" si="1"/>
        <v>91215</v>
      </c>
    </row>
    <row r="14" spans="1:7" ht="15">
      <c r="A14" s="33"/>
      <c r="B14" s="41">
        <v>8</v>
      </c>
      <c r="C14" s="103">
        <v>43574</v>
      </c>
      <c r="D14" s="95">
        <v>78186</v>
      </c>
      <c r="E14" s="95">
        <v>3710</v>
      </c>
      <c r="F14" s="40">
        <f t="shared" si="0"/>
        <v>81896</v>
      </c>
      <c r="G14" s="44">
        <f t="shared" si="1"/>
        <v>173111</v>
      </c>
    </row>
    <row r="15" spans="1:7" ht="13.5" customHeight="1">
      <c r="A15" s="33"/>
      <c r="B15" s="41">
        <v>9</v>
      </c>
      <c r="C15" s="103">
        <v>43581</v>
      </c>
      <c r="D15" s="95">
        <v>37842</v>
      </c>
      <c r="E15" s="95">
        <v>98125</v>
      </c>
      <c r="F15" s="40">
        <f t="shared" si="0"/>
        <v>135967</v>
      </c>
      <c r="G15" s="44">
        <f t="shared" si="1"/>
        <v>309078</v>
      </c>
    </row>
    <row r="16" spans="1:7" ht="15">
      <c r="A16" s="33"/>
      <c r="B16" s="43">
        <v>10</v>
      </c>
      <c r="C16" s="103">
        <v>43588</v>
      </c>
      <c r="D16" s="95">
        <v>131018</v>
      </c>
      <c r="E16" s="95">
        <v>-5738</v>
      </c>
      <c r="F16" s="40">
        <f t="shared" si="0"/>
        <v>125280</v>
      </c>
      <c r="G16" s="44">
        <f t="shared" si="1"/>
        <v>434358</v>
      </c>
    </row>
    <row r="17" spans="1:7" ht="15">
      <c r="A17" s="33"/>
      <c r="B17" s="39">
        <v>11</v>
      </c>
      <c r="C17" s="103">
        <v>43595</v>
      </c>
      <c r="D17" s="95">
        <v>160504</v>
      </c>
      <c r="E17" s="95">
        <v>12153</v>
      </c>
      <c r="F17" s="40">
        <f t="shared" si="0"/>
        <v>172657</v>
      </c>
      <c r="G17" s="44">
        <f t="shared" si="1"/>
        <v>607015</v>
      </c>
    </row>
    <row r="18" spans="1:7" ht="15">
      <c r="A18" s="33"/>
      <c r="B18" s="41">
        <v>12</v>
      </c>
      <c r="C18" s="103">
        <v>43602</v>
      </c>
      <c r="D18" s="95">
        <v>170536</v>
      </c>
      <c r="E18" s="95">
        <v>8</v>
      </c>
      <c r="F18" s="40">
        <f t="shared" si="0"/>
        <v>170544</v>
      </c>
      <c r="G18" s="44">
        <f t="shared" si="1"/>
        <v>777559</v>
      </c>
    </row>
    <row r="19" spans="1:7" ht="15">
      <c r="A19" s="33"/>
      <c r="B19" s="41">
        <v>13</v>
      </c>
      <c r="C19" s="103">
        <v>43609</v>
      </c>
      <c r="D19" s="95">
        <v>108056</v>
      </c>
      <c r="E19" s="95">
        <v>57</v>
      </c>
      <c r="F19" s="40">
        <f t="shared" si="0"/>
        <v>108113</v>
      </c>
      <c r="G19" s="44">
        <f t="shared" si="1"/>
        <v>885672</v>
      </c>
    </row>
    <row r="20" spans="1:7" ht="15">
      <c r="A20" s="33"/>
      <c r="B20" s="43">
        <v>14</v>
      </c>
      <c r="C20" s="103">
        <v>43616</v>
      </c>
      <c r="D20" s="95">
        <v>57466</v>
      </c>
      <c r="E20" s="95">
        <v>75680</v>
      </c>
      <c r="F20" s="40">
        <f t="shared" si="0"/>
        <v>133146</v>
      </c>
      <c r="G20" s="44">
        <f t="shared" si="1"/>
        <v>1018818</v>
      </c>
    </row>
    <row r="21" spans="1:7" ht="15">
      <c r="A21" s="33"/>
      <c r="B21" s="39">
        <v>15</v>
      </c>
      <c r="C21" s="103">
        <v>43623</v>
      </c>
      <c r="D21" s="95">
        <v>32412</v>
      </c>
      <c r="E21" s="95">
        <v>344</v>
      </c>
      <c r="F21" s="40">
        <f t="shared" si="0"/>
        <v>32756</v>
      </c>
      <c r="G21" s="44">
        <f t="shared" si="1"/>
        <v>1051574</v>
      </c>
    </row>
    <row r="22" spans="1:7" ht="15">
      <c r="A22" s="33"/>
      <c r="B22" s="41">
        <v>16</v>
      </c>
      <c r="C22" s="103">
        <v>43630</v>
      </c>
      <c r="D22" s="95">
        <v>15379</v>
      </c>
      <c r="E22" s="95">
        <v>1161</v>
      </c>
      <c r="F22" s="40">
        <f t="shared" si="0"/>
        <v>16540</v>
      </c>
      <c r="G22" s="44">
        <f t="shared" si="1"/>
        <v>1068114</v>
      </c>
    </row>
    <row r="23" spans="1:7" ht="15">
      <c r="A23" s="33"/>
      <c r="B23" s="41">
        <v>17</v>
      </c>
      <c r="C23" s="103">
        <v>43637</v>
      </c>
      <c r="D23" s="96">
        <v>7860</v>
      </c>
      <c r="E23" s="95">
        <v>421</v>
      </c>
      <c r="F23" s="40">
        <f t="shared" si="0"/>
        <v>8281</v>
      </c>
      <c r="G23" s="44">
        <f t="shared" si="1"/>
        <v>1076395</v>
      </c>
    </row>
    <row r="24" spans="1:7" ht="15" customHeight="1">
      <c r="A24" s="33"/>
      <c r="B24" s="43">
        <v>18</v>
      </c>
      <c r="C24" s="103">
        <v>43644</v>
      </c>
      <c r="D24" s="57">
        <v>4360</v>
      </c>
      <c r="E24" s="95">
        <v>11408</v>
      </c>
      <c r="F24" s="40">
        <f t="shared" si="0"/>
        <v>15768</v>
      </c>
      <c r="G24" s="44">
        <f t="shared" si="1"/>
        <v>1092163</v>
      </c>
    </row>
    <row r="25" spans="1:7" ht="15" customHeight="1">
      <c r="A25" s="33"/>
      <c r="B25" s="39">
        <v>19</v>
      </c>
      <c r="C25" s="103">
        <v>43651</v>
      </c>
      <c r="D25" s="57">
        <v>3146</v>
      </c>
      <c r="E25" s="95">
        <v>-1112</v>
      </c>
      <c r="F25" s="40">
        <f t="shared" si="0"/>
        <v>2034</v>
      </c>
      <c r="G25" s="44">
        <f t="shared" si="1"/>
        <v>1094197</v>
      </c>
    </row>
    <row r="26" spans="1:7" ht="15" customHeight="1">
      <c r="A26" s="33"/>
      <c r="B26" s="41">
        <v>20</v>
      </c>
      <c r="C26" s="103">
        <v>43658</v>
      </c>
      <c r="D26" s="57">
        <v>1887</v>
      </c>
      <c r="E26" s="95">
        <v>0</v>
      </c>
      <c r="F26" s="40">
        <f t="shared" si="0"/>
        <v>1887</v>
      </c>
      <c r="G26" s="44">
        <f t="shared" si="1"/>
        <v>1096084</v>
      </c>
    </row>
    <row r="27" spans="1:7" ht="15" customHeight="1">
      <c r="A27" s="33"/>
      <c r="B27" s="41">
        <v>21</v>
      </c>
      <c r="C27" s="103">
        <v>43665</v>
      </c>
      <c r="D27" s="57">
        <v>1897</v>
      </c>
      <c r="E27" s="95">
        <v>0</v>
      </c>
      <c r="F27" s="40">
        <f t="shared" si="0"/>
        <v>1897</v>
      </c>
      <c r="G27" s="44">
        <f t="shared" si="1"/>
        <v>1097981</v>
      </c>
    </row>
    <row r="28" spans="1:9" ht="15" customHeight="1">
      <c r="A28" s="33"/>
      <c r="B28" s="43">
        <v>22</v>
      </c>
      <c r="C28" s="103">
        <v>43672</v>
      </c>
      <c r="D28" s="57">
        <v>4583</v>
      </c>
      <c r="E28" s="95">
        <v>159</v>
      </c>
      <c r="F28" s="40">
        <f t="shared" si="0"/>
        <v>4742</v>
      </c>
      <c r="G28" s="44">
        <f t="shared" si="1"/>
        <v>1102723</v>
      </c>
      <c r="I28" s="58"/>
    </row>
    <row r="29" spans="1:7" ht="15" customHeight="1">
      <c r="A29" s="33"/>
      <c r="B29" s="39">
        <v>23</v>
      </c>
      <c r="C29" s="103">
        <v>43679</v>
      </c>
      <c r="D29" s="57">
        <v>1042</v>
      </c>
      <c r="E29" s="95">
        <v>-347</v>
      </c>
      <c r="F29" s="40">
        <f t="shared" si="0"/>
        <v>695</v>
      </c>
      <c r="G29" s="44">
        <f t="shared" si="1"/>
        <v>1103418</v>
      </c>
    </row>
    <row r="30" spans="1:7" ht="15" customHeight="1">
      <c r="A30" s="33"/>
      <c r="B30" s="41">
        <v>24</v>
      </c>
      <c r="C30" s="103">
        <v>43685</v>
      </c>
      <c r="D30" s="57">
        <v>1738</v>
      </c>
      <c r="E30" s="95">
        <v>-24</v>
      </c>
      <c r="F30" s="40">
        <f t="shared" si="0"/>
        <v>1714</v>
      </c>
      <c r="G30" s="44">
        <f t="shared" si="1"/>
        <v>1105132</v>
      </c>
    </row>
    <row r="31" spans="1:7" ht="15" customHeight="1">
      <c r="A31" s="33"/>
      <c r="B31" s="41">
        <v>25</v>
      </c>
      <c r="C31" s="103">
        <v>43693</v>
      </c>
      <c r="D31" s="57">
        <v>2432</v>
      </c>
      <c r="E31" s="95">
        <v>0</v>
      </c>
      <c r="F31" s="40">
        <f>D31+E31</f>
        <v>2432</v>
      </c>
      <c r="G31" s="44">
        <f t="shared" si="1"/>
        <v>1107564</v>
      </c>
    </row>
    <row r="32" spans="1:7" ht="15" customHeight="1">
      <c r="A32" s="33"/>
      <c r="B32" s="43">
        <v>26</v>
      </c>
      <c r="C32" s="103">
        <v>43700</v>
      </c>
      <c r="D32" s="57">
        <v>1866</v>
      </c>
      <c r="E32" s="95">
        <v>0</v>
      </c>
      <c r="F32" s="40">
        <f>D32+E32</f>
        <v>1866</v>
      </c>
      <c r="G32" s="44">
        <f t="shared" si="1"/>
        <v>1109430</v>
      </c>
    </row>
    <row r="33" spans="1:7" ht="15" customHeight="1">
      <c r="A33" s="33"/>
      <c r="B33" s="39">
        <v>27</v>
      </c>
      <c r="C33" s="103">
        <v>43707</v>
      </c>
      <c r="D33" s="57">
        <v>1027</v>
      </c>
      <c r="E33" s="95">
        <v>2117</v>
      </c>
      <c r="F33" s="40">
        <f>D33+E33</f>
        <v>3144</v>
      </c>
      <c r="G33" s="44">
        <f t="shared" si="1"/>
        <v>1112574</v>
      </c>
    </row>
    <row r="34" spans="1:7" ht="15" customHeight="1">
      <c r="A34" s="33"/>
      <c r="B34" s="41">
        <v>28</v>
      </c>
      <c r="C34" s="103">
        <v>43714</v>
      </c>
      <c r="D34" s="57">
        <v>777</v>
      </c>
      <c r="E34" s="95">
        <v>-246</v>
      </c>
      <c r="F34" s="40">
        <f>D34+E34</f>
        <v>531</v>
      </c>
      <c r="G34" s="44">
        <f t="shared" si="1"/>
        <v>1113105</v>
      </c>
    </row>
    <row r="35" spans="1:7" ht="16.5" customHeight="1">
      <c r="A35" s="33"/>
      <c r="B35" s="41">
        <v>29</v>
      </c>
      <c r="C35" s="103">
        <v>43721</v>
      </c>
      <c r="D35" s="57">
        <v>916</v>
      </c>
      <c r="E35" s="95">
        <v>0</v>
      </c>
      <c r="F35" s="40">
        <f>D35+E35</f>
        <v>916</v>
      </c>
      <c r="G35" s="44">
        <f t="shared" si="1"/>
        <v>1114021</v>
      </c>
    </row>
    <row r="36" spans="1:7" ht="17.25" customHeight="1">
      <c r="A36" s="33"/>
      <c r="B36" s="43">
        <v>30</v>
      </c>
      <c r="C36" s="103">
        <v>43728</v>
      </c>
      <c r="D36" s="57">
        <v>412</v>
      </c>
      <c r="E36" s="95">
        <v>0</v>
      </c>
      <c r="F36" s="40">
        <f aca="true" t="shared" si="2" ref="F36:F43">D36+E36</f>
        <v>412</v>
      </c>
      <c r="G36" s="44">
        <f t="shared" si="1"/>
        <v>1114433</v>
      </c>
    </row>
    <row r="37" spans="1:7" ht="15" customHeight="1">
      <c r="A37" s="33"/>
      <c r="B37" s="39">
        <v>31</v>
      </c>
      <c r="C37" s="103">
        <v>43735</v>
      </c>
      <c r="D37" s="57">
        <v>244</v>
      </c>
      <c r="E37" s="95">
        <v>3309</v>
      </c>
      <c r="F37" s="40">
        <f t="shared" si="2"/>
        <v>3553</v>
      </c>
      <c r="G37" s="44">
        <f t="shared" si="1"/>
        <v>1117986</v>
      </c>
    </row>
    <row r="38" spans="1:7" ht="15" customHeight="1">
      <c r="A38" s="33"/>
      <c r="B38" s="41">
        <v>32</v>
      </c>
      <c r="C38" s="103">
        <v>43742</v>
      </c>
      <c r="D38" s="53">
        <v>826</v>
      </c>
      <c r="E38" s="95">
        <v>-372</v>
      </c>
      <c r="F38" s="40">
        <f t="shared" si="2"/>
        <v>454</v>
      </c>
      <c r="G38" s="44">
        <f t="shared" si="1"/>
        <v>1118440</v>
      </c>
    </row>
    <row r="39" spans="1:7" ht="15" customHeight="1">
      <c r="A39" s="33"/>
      <c r="B39" s="41">
        <v>33</v>
      </c>
      <c r="C39" s="103">
        <v>43749</v>
      </c>
      <c r="D39" s="53">
        <v>740</v>
      </c>
      <c r="E39" s="95">
        <v>0</v>
      </c>
      <c r="F39" s="40">
        <f t="shared" si="2"/>
        <v>740</v>
      </c>
      <c r="G39" s="44">
        <f t="shared" si="1"/>
        <v>1119180</v>
      </c>
    </row>
    <row r="40" spans="1:7" ht="15" customHeight="1">
      <c r="A40" s="33"/>
      <c r="B40" s="43">
        <v>34</v>
      </c>
      <c r="C40" s="103">
        <v>43756</v>
      </c>
      <c r="D40" s="53">
        <v>387</v>
      </c>
      <c r="E40" s="95">
        <v>0</v>
      </c>
      <c r="F40" s="40">
        <f t="shared" si="2"/>
        <v>387</v>
      </c>
      <c r="G40" s="44">
        <f t="shared" si="1"/>
        <v>1119567</v>
      </c>
    </row>
    <row r="41" spans="1:7" ht="15" customHeight="1">
      <c r="A41" s="33"/>
      <c r="B41" s="39">
        <v>35</v>
      </c>
      <c r="C41" s="103">
        <v>43763</v>
      </c>
      <c r="D41" s="57">
        <v>479</v>
      </c>
      <c r="E41" s="95">
        <v>1578</v>
      </c>
      <c r="F41" s="40">
        <f t="shared" si="2"/>
        <v>2057</v>
      </c>
      <c r="G41" s="44">
        <f t="shared" si="1"/>
        <v>1121624</v>
      </c>
    </row>
    <row r="42" spans="1:7" ht="15" customHeight="1">
      <c r="A42" s="33"/>
      <c r="B42" s="41">
        <v>36</v>
      </c>
      <c r="C42" s="103">
        <v>43770</v>
      </c>
      <c r="D42" s="57">
        <v>414</v>
      </c>
      <c r="E42" s="95">
        <v>-300</v>
      </c>
      <c r="F42" s="40">
        <f t="shared" si="2"/>
        <v>114</v>
      </c>
      <c r="G42" s="44">
        <f t="shared" si="1"/>
        <v>1121738</v>
      </c>
    </row>
    <row r="43" spans="1:7" ht="15" customHeight="1">
      <c r="A43" s="33"/>
      <c r="B43" s="41">
        <v>37</v>
      </c>
      <c r="C43" s="103">
        <v>43777</v>
      </c>
      <c r="D43" s="57">
        <v>313</v>
      </c>
      <c r="E43" s="95">
        <v>0</v>
      </c>
      <c r="F43" s="40">
        <f t="shared" si="2"/>
        <v>313</v>
      </c>
      <c r="G43" s="44">
        <f t="shared" si="1"/>
        <v>1122051</v>
      </c>
    </row>
    <row r="44" spans="1:7" ht="15" customHeight="1">
      <c r="A44" s="33"/>
      <c r="B44" s="43">
        <v>38</v>
      </c>
      <c r="C44" s="103">
        <v>43784</v>
      </c>
      <c r="D44" s="57">
        <v>450</v>
      </c>
      <c r="E44" s="95">
        <v>8</v>
      </c>
      <c r="F44" s="40">
        <f aca="true" t="shared" si="3" ref="F44:F49">D44+E44</f>
        <v>458</v>
      </c>
      <c r="G44" s="44">
        <f aca="true" t="shared" si="4" ref="G44:G52">G43+F44</f>
        <v>1122509</v>
      </c>
    </row>
    <row r="45" spans="1:7" ht="15" customHeight="1">
      <c r="A45" s="33"/>
      <c r="B45" s="39">
        <v>39</v>
      </c>
      <c r="C45" s="103">
        <v>43791</v>
      </c>
      <c r="D45" s="57">
        <v>263</v>
      </c>
      <c r="E45" s="95">
        <v>0</v>
      </c>
      <c r="F45" s="40">
        <f t="shared" si="3"/>
        <v>263</v>
      </c>
      <c r="G45" s="44">
        <f t="shared" si="4"/>
        <v>1122772</v>
      </c>
    </row>
    <row r="46" spans="1:7" ht="15" customHeight="1">
      <c r="A46" s="33"/>
      <c r="B46" s="41">
        <v>40</v>
      </c>
      <c r="C46" s="103">
        <v>43798</v>
      </c>
      <c r="D46" s="57">
        <v>797</v>
      </c>
      <c r="E46" s="95">
        <v>-7</v>
      </c>
      <c r="F46" s="40">
        <f t="shared" si="3"/>
        <v>790</v>
      </c>
      <c r="G46" s="44">
        <f t="shared" si="4"/>
        <v>1123562</v>
      </c>
    </row>
    <row r="47" spans="1:7" ht="15" customHeight="1">
      <c r="A47" s="33"/>
      <c r="B47" s="41">
        <v>41</v>
      </c>
      <c r="C47" s="103">
        <v>43805</v>
      </c>
      <c r="D47" s="57">
        <v>206</v>
      </c>
      <c r="E47" s="95">
        <v>-5</v>
      </c>
      <c r="F47" s="40">
        <f t="shared" si="3"/>
        <v>201</v>
      </c>
      <c r="G47" s="44">
        <f t="shared" si="4"/>
        <v>1123763</v>
      </c>
    </row>
    <row r="48" spans="1:7" ht="15" customHeight="1">
      <c r="A48" s="33"/>
      <c r="B48" s="43">
        <v>42</v>
      </c>
      <c r="C48" s="103">
        <v>43812</v>
      </c>
      <c r="D48" s="57">
        <v>341</v>
      </c>
      <c r="E48" s="95">
        <v>-86</v>
      </c>
      <c r="F48" s="40">
        <f t="shared" si="3"/>
        <v>255</v>
      </c>
      <c r="G48" s="44">
        <f t="shared" si="4"/>
        <v>1124018</v>
      </c>
    </row>
    <row r="49" spans="1:7" ht="15">
      <c r="A49" s="33"/>
      <c r="B49" s="39">
        <v>43</v>
      </c>
      <c r="C49" s="103">
        <v>43819</v>
      </c>
      <c r="D49" s="57">
        <v>244</v>
      </c>
      <c r="E49" s="95">
        <v>0</v>
      </c>
      <c r="F49" s="40">
        <f t="shared" si="3"/>
        <v>244</v>
      </c>
      <c r="G49" s="44">
        <f t="shared" si="4"/>
        <v>1124262</v>
      </c>
    </row>
    <row r="50" spans="1:7" ht="15" customHeight="1">
      <c r="A50" s="33"/>
      <c r="B50" s="41">
        <v>44</v>
      </c>
      <c r="C50" s="103">
        <v>43826</v>
      </c>
      <c r="D50" s="57">
        <v>401</v>
      </c>
      <c r="E50" s="95">
        <v>508</v>
      </c>
      <c r="F50" s="40">
        <f aca="true" t="shared" si="5" ref="F50:F56">D50+E50</f>
        <v>909</v>
      </c>
      <c r="G50" s="44">
        <f t="shared" si="4"/>
        <v>1125171</v>
      </c>
    </row>
    <row r="51" spans="1:7" ht="15" customHeight="1">
      <c r="A51" s="33"/>
      <c r="B51" s="41">
        <v>45</v>
      </c>
      <c r="C51" s="103">
        <v>43833</v>
      </c>
      <c r="D51" s="57">
        <v>54</v>
      </c>
      <c r="E51" s="95">
        <v>-22</v>
      </c>
      <c r="F51" s="40">
        <f t="shared" si="5"/>
        <v>32</v>
      </c>
      <c r="G51" s="44">
        <f t="shared" si="4"/>
        <v>1125203</v>
      </c>
    </row>
    <row r="52" spans="1:7" ht="15" customHeight="1">
      <c r="A52" s="33"/>
      <c r="B52" s="43">
        <v>46</v>
      </c>
      <c r="C52" s="103">
        <v>43840</v>
      </c>
      <c r="D52" s="57">
        <v>697</v>
      </c>
      <c r="E52" s="95">
        <v>21</v>
      </c>
      <c r="F52" s="40">
        <f t="shared" si="5"/>
        <v>718</v>
      </c>
      <c r="G52" s="44">
        <f t="shared" si="4"/>
        <v>1125921</v>
      </c>
    </row>
    <row r="53" spans="1:7" ht="15" customHeight="1">
      <c r="A53" s="33"/>
      <c r="B53" s="39">
        <v>47</v>
      </c>
      <c r="C53" s="103">
        <v>43847</v>
      </c>
      <c r="D53" s="57">
        <v>1047</v>
      </c>
      <c r="E53" s="95">
        <v>209</v>
      </c>
      <c r="F53" s="40">
        <f t="shared" si="5"/>
        <v>1256</v>
      </c>
      <c r="G53" s="44">
        <f aca="true" t="shared" si="6" ref="G53:G58">G52+F53</f>
        <v>1127177</v>
      </c>
    </row>
    <row r="54" spans="1:7" ht="15" customHeight="1">
      <c r="A54" s="33"/>
      <c r="B54" s="41">
        <v>48</v>
      </c>
      <c r="C54" s="103">
        <v>43854</v>
      </c>
      <c r="D54" s="57">
        <v>1053</v>
      </c>
      <c r="E54" s="95">
        <v>25</v>
      </c>
      <c r="F54" s="40">
        <f t="shared" si="5"/>
        <v>1078</v>
      </c>
      <c r="G54" s="44">
        <f t="shared" si="6"/>
        <v>1128255</v>
      </c>
    </row>
    <row r="55" spans="1:8" s="1" customFormat="1" ht="15" customHeight="1">
      <c r="A55" s="36"/>
      <c r="B55" s="41">
        <v>49</v>
      </c>
      <c r="C55" s="103">
        <v>43861</v>
      </c>
      <c r="D55" s="57">
        <v>1063</v>
      </c>
      <c r="E55" s="95">
        <v>1875</v>
      </c>
      <c r="F55" s="40">
        <f t="shared" si="5"/>
        <v>2938</v>
      </c>
      <c r="G55" s="44">
        <f t="shared" si="6"/>
        <v>1131193</v>
      </c>
      <c r="H55" s="2"/>
    </row>
    <row r="56" spans="1:7" ht="15" customHeight="1">
      <c r="A56" s="33"/>
      <c r="B56" s="43">
        <v>50</v>
      </c>
      <c r="C56" s="103">
        <v>43868</v>
      </c>
      <c r="D56" s="57">
        <v>865</v>
      </c>
      <c r="E56" s="95">
        <v>0</v>
      </c>
      <c r="F56" s="40">
        <f t="shared" si="5"/>
        <v>865</v>
      </c>
      <c r="G56" s="44">
        <f t="shared" si="6"/>
        <v>1132058</v>
      </c>
    </row>
    <row r="57" spans="1:7" ht="15" customHeight="1">
      <c r="A57" s="33"/>
      <c r="B57" s="39">
        <v>51</v>
      </c>
      <c r="C57" s="103">
        <v>43875</v>
      </c>
      <c r="D57" s="57">
        <v>722</v>
      </c>
      <c r="E57" s="95">
        <v>0</v>
      </c>
      <c r="F57" s="40">
        <f>D57+E57</f>
        <v>722</v>
      </c>
      <c r="G57" s="44">
        <f t="shared" si="6"/>
        <v>1132780</v>
      </c>
    </row>
    <row r="58" spans="1:7" ht="15" customHeight="1">
      <c r="A58" s="33"/>
      <c r="B58" s="41">
        <v>52</v>
      </c>
      <c r="C58" s="103">
        <v>43882</v>
      </c>
      <c r="D58" s="57">
        <v>791</v>
      </c>
      <c r="E58" s="95">
        <v>9</v>
      </c>
      <c r="F58" s="40">
        <f>D58+E58</f>
        <v>800</v>
      </c>
      <c r="G58" s="44">
        <f t="shared" si="6"/>
        <v>1133580</v>
      </c>
    </row>
    <row r="59" spans="1:7" ht="15">
      <c r="A59" s="33"/>
      <c r="B59" s="41">
        <v>53</v>
      </c>
      <c r="C59" s="103">
        <v>43889</v>
      </c>
      <c r="D59" s="57">
        <v>616</v>
      </c>
      <c r="E59" s="95">
        <v>0</v>
      </c>
      <c r="F59" s="40">
        <f>D59+E59</f>
        <v>616</v>
      </c>
      <c r="G59" s="44">
        <f>G58+F59</f>
        <v>1134196</v>
      </c>
    </row>
    <row r="60" spans="1:7" ht="14.25">
      <c r="A60" s="33"/>
      <c r="B60" s="33"/>
      <c r="C60" s="100"/>
      <c r="D60" s="59"/>
      <c r="E60" s="45"/>
      <c r="F60" s="46"/>
      <c r="G60" s="47"/>
    </row>
    <row r="61" spans="1:7" ht="14.25">
      <c r="A61" s="33"/>
      <c r="B61" s="33"/>
      <c r="C61" s="100"/>
      <c r="D61" s="59"/>
      <c r="E61" s="45"/>
      <c r="F61" s="46"/>
      <c r="G61" s="47"/>
    </row>
    <row r="62" spans="1:7" ht="14.25">
      <c r="A62" s="33"/>
      <c r="B62" s="33"/>
      <c r="C62" s="100"/>
      <c r="D62" s="59"/>
      <c r="E62" s="45"/>
      <c r="F62" s="46"/>
      <c r="G62" s="47"/>
    </row>
    <row r="63" spans="1:7" ht="14.25">
      <c r="A63" s="33"/>
      <c r="B63" s="33"/>
      <c r="C63" s="100"/>
      <c r="D63" s="59"/>
      <c r="E63" s="45"/>
      <c r="F63" s="46"/>
      <c r="G63" s="47"/>
    </row>
    <row r="64" spans="1:7" ht="14.25">
      <c r="A64" s="33"/>
      <c r="B64" s="33"/>
      <c r="C64" s="100"/>
      <c r="D64" s="59"/>
      <c r="E64" s="45"/>
      <c r="F64" s="46"/>
      <c r="G64" s="47"/>
    </row>
    <row r="65" spans="4:7" ht="12">
      <c r="D65" s="60"/>
      <c r="E65" s="5"/>
      <c r="F65" s="8"/>
      <c r="G65" s="6"/>
    </row>
    <row r="66" spans="4:7" ht="12">
      <c r="D66" s="60"/>
      <c r="E66" s="5"/>
      <c r="F66" s="8"/>
      <c r="G66" s="6"/>
    </row>
    <row r="67" spans="4:7" ht="12">
      <c r="D67" s="60"/>
      <c r="E67" s="5"/>
      <c r="F67" s="8"/>
      <c r="G67" s="6"/>
    </row>
    <row r="68" spans="4:7" ht="12">
      <c r="D68" s="60"/>
      <c r="E68" s="5"/>
      <c r="F68" s="8"/>
      <c r="G68" s="6"/>
    </row>
    <row r="69" spans="4:7" ht="12">
      <c r="D69" s="60"/>
      <c r="E69" s="5"/>
      <c r="F69" s="8"/>
      <c r="G69" s="6"/>
    </row>
    <row r="70" spans="4:7" ht="12">
      <c r="D70" s="60"/>
      <c r="E70" s="5"/>
      <c r="F70" s="8"/>
      <c r="G70" s="6"/>
    </row>
    <row r="71" spans="4:7" ht="12">
      <c r="D71" s="60"/>
      <c r="E71" s="5"/>
      <c r="F71" s="8"/>
      <c r="G71" s="6"/>
    </row>
    <row r="72" spans="4:7" ht="12">
      <c r="D72" s="60"/>
      <c r="E72" s="5"/>
      <c r="F72" s="8"/>
      <c r="G72" s="6"/>
    </row>
    <row r="73" spans="4:7" ht="12">
      <c r="D73" s="60"/>
      <c r="E73" s="5"/>
      <c r="F73" s="8"/>
      <c r="G73" s="6"/>
    </row>
    <row r="74" spans="4:7" ht="12">
      <c r="D74" s="60"/>
      <c r="E74" s="5"/>
      <c r="F74" s="8"/>
      <c r="G74" s="6"/>
    </row>
    <row r="75" spans="4:7" ht="12">
      <c r="D75" s="60"/>
      <c r="E75" s="5"/>
      <c r="F75" s="8"/>
      <c r="G75" s="6"/>
    </row>
    <row r="76" spans="4:7" ht="12">
      <c r="D76" s="60"/>
      <c r="E76" s="5"/>
      <c r="F76" s="8"/>
      <c r="G76" s="6"/>
    </row>
    <row r="77" spans="4:7" ht="12">
      <c r="D77" s="60"/>
      <c r="E77" s="5"/>
      <c r="F77" s="8"/>
      <c r="G77" s="6"/>
    </row>
    <row r="78" spans="4:7" ht="12">
      <c r="D78" s="60"/>
      <c r="E78" s="5"/>
      <c r="F78" s="8"/>
      <c r="G78" s="6"/>
    </row>
    <row r="79" spans="4:7" ht="12">
      <c r="D79" s="60"/>
      <c r="E79" s="5"/>
      <c r="F79" s="8"/>
      <c r="G79" s="6"/>
    </row>
    <row r="80" spans="4:7" ht="12">
      <c r="D80" s="60"/>
      <c r="E80" s="5"/>
      <c r="F80" s="8"/>
      <c r="G80" s="6"/>
    </row>
    <row r="81" spans="4:7" ht="12">
      <c r="D81" s="60"/>
      <c r="E81" s="5"/>
      <c r="F81" s="8"/>
      <c r="G81" s="6"/>
    </row>
    <row r="82" spans="4:7" ht="12">
      <c r="D82" s="60"/>
      <c r="E82" s="5"/>
      <c r="F82" s="8"/>
      <c r="G82" s="6"/>
    </row>
    <row r="83" spans="4:7" ht="12">
      <c r="D83" s="60"/>
      <c r="E83" s="5"/>
      <c r="F83" s="8"/>
      <c r="G83" s="6"/>
    </row>
    <row r="84" spans="4:7" ht="12">
      <c r="D84" s="60"/>
      <c r="E84" s="5"/>
      <c r="F84" s="8"/>
      <c r="G84" s="6"/>
    </row>
    <row r="85" spans="4:7" ht="12">
      <c r="D85" s="60"/>
      <c r="E85" s="5"/>
      <c r="F85" s="8"/>
      <c r="G85" s="6"/>
    </row>
    <row r="86" spans="4:7" ht="12">
      <c r="D86" s="60"/>
      <c r="E86" s="5"/>
      <c r="F86" s="8"/>
      <c r="G86" s="6"/>
    </row>
    <row r="87" spans="4:7" ht="12">
      <c r="D87" s="60"/>
      <c r="E87" s="5"/>
      <c r="F87" s="8"/>
      <c r="G87" s="6"/>
    </row>
    <row r="88" spans="4:7" ht="12">
      <c r="D88" s="60"/>
      <c r="E88" s="5"/>
      <c r="F88" s="8"/>
      <c r="G88" s="6"/>
    </row>
    <row r="89" spans="4:7" ht="12">
      <c r="D89" s="60"/>
      <c r="E89" s="5"/>
      <c r="F89" s="8"/>
      <c r="G89" s="6"/>
    </row>
    <row r="90" spans="4:7" ht="12">
      <c r="D90" s="60"/>
      <c r="E90" s="5"/>
      <c r="F90" s="8"/>
      <c r="G90" s="6"/>
    </row>
  </sheetData>
  <sheetProtection/>
  <mergeCells count="3">
    <mergeCell ref="D3:G3"/>
    <mergeCell ref="B2:G2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8">
      <selection activeCell="I19" sqref="I19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4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00390625" style="2" customWidth="1"/>
    <col min="9" max="9" width="30.421875" style="2" customWidth="1"/>
    <col min="10" max="10" width="12.28125" style="2" bestFit="1" customWidth="1"/>
    <col min="11" max="11" width="12.140625" style="2" bestFit="1" customWidth="1"/>
    <col min="12" max="12" width="13.140625" style="2" bestFit="1" customWidth="1"/>
    <col min="13" max="13" width="36.00390625" style="2" customWidth="1"/>
    <col min="14" max="16384" width="8.8515625" style="2" customWidth="1"/>
  </cols>
  <sheetData>
    <row r="1" spans="1:7" ht="14.25">
      <c r="A1" s="33"/>
      <c r="B1" s="33"/>
      <c r="C1" s="100"/>
      <c r="D1" s="55"/>
      <c r="E1" s="33"/>
      <c r="F1" s="34"/>
      <c r="G1" s="35"/>
    </row>
    <row r="2" spans="1:7" ht="24" customHeight="1" thickBot="1">
      <c r="A2" s="33"/>
      <c r="B2" s="142" t="s">
        <v>49</v>
      </c>
      <c r="C2" s="142"/>
      <c r="D2" s="142"/>
      <c r="E2" s="142"/>
      <c r="F2" s="142"/>
      <c r="G2" s="142"/>
    </row>
    <row r="3" spans="1:7" s="3" customFormat="1" ht="19.5" thickBot="1" thickTop="1">
      <c r="A3" s="36"/>
      <c r="B3" s="37"/>
      <c r="C3" s="101"/>
      <c r="D3" s="141" t="s">
        <v>48</v>
      </c>
      <c r="E3" s="141"/>
      <c r="F3" s="141"/>
      <c r="G3" s="141"/>
    </row>
    <row r="4" spans="1:7" s="1" customFormat="1" ht="30.75" thickBot="1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43" t="s">
        <v>51</v>
      </c>
      <c r="C6" s="144"/>
      <c r="D6" s="144"/>
      <c r="E6" s="144"/>
      <c r="F6" s="144"/>
      <c r="G6" s="144"/>
    </row>
    <row r="7" spans="1:7" ht="15">
      <c r="A7" s="33"/>
      <c r="B7" s="41">
        <v>1</v>
      </c>
      <c r="C7" s="103">
        <v>43896</v>
      </c>
      <c r="D7" s="95">
        <v>905</v>
      </c>
      <c r="E7" s="95">
        <v>-10</v>
      </c>
      <c r="F7" s="40">
        <f aca="true" t="shared" si="0" ref="F7:F30">D7+E7</f>
        <v>895</v>
      </c>
      <c r="G7" s="42">
        <f>F7</f>
        <v>895</v>
      </c>
    </row>
    <row r="8" spans="1:7" ht="15">
      <c r="A8" s="33"/>
      <c r="B8" s="43">
        <v>2</v>
      </c>
      <c r="C8" s="103">
        <v>43903</v>
      </c>
      <c r="D8" s="95">
        <v>1057</v>
      </c>
      <c r="E8" s="95">
        <v>0</v>
      </c>
      <c r="F8" s="40">
        <f t="shared" si="0"/>
        <v>1057</v>
      </c>
      <c r="G8" s="44">
        <f aca="true" t="shared" si="1" ref="G8:G17">G7+F8</f>
        <v>1952</v>
      </c>
    </row>
    <row r="9" spans="1:7" ht="15">
      <c r="A9" s="33"/>
      <c r="B9" s="39">
        <v>3</v>
      </c>
      <c r="C9" s="103">
        <v>43910</v>
      </c>
      <c r="D9" s="95">
        <v>2742</v>
      </c>
      <c r="E9" s="95">
        <v>10</v>
      </c>
      <c r="F9" s="40">
        <f t="shared" si="0"/>
        <v>2752</v>
      </c>
      <c r="G9" s="126">
        <f t="shared" si="1"/>
        <v>4704</v>
      </c>
    </row>
    <row r="10" spans="1:7" ht="15">
      <c r="A10" s="33"/>
      <c r="B10" s="41">
        <v>4</v>
      </c>
      <c r="C10" s="103">
        <v>43917</v>
      </c>
      <c r="D10" s="95">
        <v>9996</v>
      </c>
      <c r="E10" s="95">
        <v>19220</v>
      </c>
      <c r="F10" s="40">
        <f t="shared" si="0"/>
        <v>29216</v>
      </c>
      <c r="G10" s="126">
        <f t="shared" si="1"/>
        <v>33920</v>
      </c>
    </row>
    <row r="11" spans="1:7" ht="15">
      <c r="A11" s="33"/>
      <c r="B11" s="41">
        <v>5</v>
      </c>
      <c r="C11" s="103">
        <v>43924</v>
      </c>
      <c r="D11" s="95">
        <v>13995</v>
      </c>
      <c r="E11" s="95">
        <v>-4509</v>
      </c>
      <c r="F11" s="40">
        <f t="shared" si="0"/>
        <v>9486</v>
      </c>
      <c r="G11" s="126">
        <f t="shared" si="1"/>
        <v>43406</v>
      </c>
    </row>
    <row r="12" spans="1:7" ht="15">
      <c r="A12" s="33"/>
      <c r="B12" s="43">
        <v>6</v>
      </c>
      <c r="C12" s="103">
        <v>43931</v>
      </c>
      <c r="D12" s="95">
        <v>24065</v>
      </c>
      <c r="E12" s="95">
        <v>0</v>
      </c>
      <c r="F12" s="40">
        <f t="shared" si="0"/>
        <v>24065</v>
      </c>
      <c r="G12" s="126">
        <f t="shared" si="1"/>
        <v>67471</v>
      </c>
    </row>
    <row r="13" spans="1:7" ht="15">
      <c r="A13" s="33"/>
      <c r="B13" s="39">
        <v>7</v>
      </c>
      <c r="C13" s="103">
        <v>43938</v>
      </c>
      <c r="D13" s="95">
        <v>57893</v>
      </c>
      <c r="E13" s="95">
        <v>0</v>
      </c>
      <c r="F13" s="40">
        <f t="shared" si="0"/>
        <v>57893</v>
      </c>
      <c r="G13" s="126">
        <f t="shared" si="1"/>
        <v>125364</v>
      </c>
    </row>
    <row r="14" spans="1:7" ht="15">
      <c r="A14" s="33"/>
      <c r="B14" s="41">
        <v>8</v>
      </c>
      <c r="C14" s="103">
        <v>43945</v>
      </c>
      <c r="D14" s="95">
        <v>167142</v>
      </c>
      <c r="E14" s="95">
        <v>108198</v>
      </c>
      <c r="F14" s="40">
        <f t="shared" si="0"/>
        <v>275340</v>
      </c>
      <c r="G14" s="126">
        <f t="shared" si="1"/>
        <v>400704</v>
      </c>
    </row>
    <row r="15" spans="1:7" ht="13.5" customHeight="1">
      <c r="A15" s="33"/>
      <c r="B15" s="41">
        <v>9</v>
      </c>
      <c r="C15" s="103">
        <v>43952</v>
      </c>
      <c r="D15" s="95">
        <v>12948</v>
      </c>
      <c r="E15" s="95">
        <v>-3841</v>
      </c>
      <c r="F15" s="40">
        <f t="shared" si="0"/>
        <v>9107</v>
      </c>
      <c r="G15" s="126">
        <f t="shared" si="1"/>
        <v>409811</v>
      </c>
    </row>
    <row r="16" spans="1:7" ht="15">
      <c r="A16" s="33"/>
      <c r="B16" s="43">
        <v>10</v>
      </c>
      <c r="C16" s="103">
        <v>43959</v>
      </c>
      <c r="D16" s="95">
        <v>221553</v>
      </c>
      <c r="E16" s="95">
        <v>0</v>
      </c>
      <c r="F16" s="40">
        <f t="shared" si="0"/>
        <v>221553</v>
      </c>
      <c r="G16" s="126">
        <f t="shared" si="1"/>
        <v>631364</v>
      </c>
    </row>
    <row r="17" spans="1:7" ht="15">
      <c r="A17" s="33"/>
      <c r="B17" s="39">
        <v>11</v>
      </c>
      <c r="C17" s="103">
        <v>43966</v>
      </c>
      <c r="D17" s="95">
        <v>211529</v>
      </c>
      <c r="E17" s="95">
        <v>1646</v>
      </c>
      <c r="F17" s="40">
        <f t="shared" si="0"/>
        <v>213175</v>
      </c>
      <c r="G17" s="126">
        <f t="shared" si="1"/>
        <v>844539</v>
      </c>
    </row>
    <row r="18" spans="1:7" ht="15">
      <c r="A18" s="33"/>
      <c r="B18" s="41">
        <v>12</v>
      </c>
      <c r="C18" s="103">
        <v>43973</v>
      </c>
      <c r="D18" s="95">
        <v>139153</v>
      </c>
      <c r="E18" s="95">
        <v>0</v>
      </c>
      <c r="F18" s="40">
        <f t="shared" si="0"/>
        <v>139153</v>
      </c>
      <c r="G18" s="126">
        <f aca="true" t="shared" si="2" ref="G18:G24">G17+F18</f>
        <v>983692</v>
      </c>
    </row>
    <row r="19" spans="1:7" ht="15">
      <c r="A19" s="33"/>
      <c r="B19" s="41">
        <v>13</v>
      </c>
      <c r="C19" s="103">
        <v>43980</v>
      </c>
      <c r="D19" s="95">
        <v>73919</v>
      </c>
      <c r="E19" s="95">
        <v>68442</v>
      </c>
      <c r="F19" s="40">
        <f t="shared" si="0"/>
        <v>142361</v>
      </c>
      <c r="G19" s="126">
        <f t="shared" si="2"/>
        <v>1126053</v>
      </c>
    </row>
    <row r="20" spans="1:7" ht="15">
      <c r="A20" s="33"/>
      <c r="B20" s="43">
        <v>14</v>
      </c>
      <c r="C20" s="103">
        <v>43987</v>
      </c>
      <c r="D20" s="95">
        <v>27244</v>
      </c>
      <c r="E20" s="95">
        <v>-5138</v>
      </c>
      <c r="F20" s="40">
        <f t="shared" si="0"/>
        <v>22106</v>
      </c>
      <c r="G20" s="126">
        <f t="shared" si="2"/>
        <v>1148159</v>
      </c>
    </row>
    <row r="21" spans="1:7" ht="15">
      <c r="A21" s="33"/>
      <c r="B21" s="39">
        <v>15</v>
      </c>
      <c r="C21" s="103">
        <v>43994</v>
      </c>
      <c r="D21" s="95">
        <v>11916</v>
      </c>
      <c r="E21" s="95">
        <v>0</v>
      </c>
      <c r="F21" s="40">
        <f t="shared" si="0"/>
        <v>11916</v>
      </c>
      <c r="G21" s="126">
        <f t="shared" si="2"/>
        <v>1160075</v>
      </c>
    </row>
    <row r="22" spans="1:7" ht="15">
      <c r="A22" s="33"/>
      <c r="B22" s="41">
        <v>16</v>
      </c>
      <c r="C22" s="103">
        <v>44001</v>
      </c>
      <c r="D22" s="95">
        <v>3735</v>
      </c>
      <c r="E22" s="95">
        <v>0</v>
      </c>
      <c r="F22" s="40">
        <f>D22+E22</f>
        <v>3735</v>
      </c>
      <c r="G22" s="126">
        <f t="shared" si="2"/>
        <v>1163810</v>
      </c>
    </row>
    <row r="23" spans="1:7" ht="15">
      <c r="A23" s="33"/>
      <c r="B23" s="41">
        <v>17</v>
      </c>
      <c r="C23" s="103">
        <v>44008</v>
      </c>
      <c r="D23" s="96">
        <v>2850</v>
      </c>
      <c r="E23" s="95">
        <v>6311</v>
      </c>
      <c r="F23" s="40">
        <f t="shared" si="0"/>
        <v>9161</v>
      </c>
      <c r="G23" s="126">
        <f t="shared" si="2"/>
        <v>1172971</v>
      </c>
    </row>
    <row r="24" spans="1:7" ht="15" customHeight="1">
      <c r="A24" s="33"/>
      <c r="B24" s="43">
        <v>18</v>
      </c>
      <c r="C24" s="103">
        <v>44015</v>
      </c>
      <c r="D24" s="57">
        <v>2594</v>
      </c>
      <c r="E24" s="95">
        <v>0</v>
      </c>
      <c r="F24" s="40">
        <f t="shared" si="0"/>
        <v>2594</v>
      </c>
      <c r="G24" s="126">
        <f t="shared" si="2"/>
        <v>1175565</v>
      </c>
    </row>
    <row r="25" spans="1:7" ht="15" customHeight="1">
      <c r="A25" s="33"/>
      <c r="B25" s="39">
        <v>19</v>
      </c>
      <c r="C25" s="103"/>
      <c r="D25" s="57"/>
      <c r="E25" s="95"/>
      <c r="F25" s="40">
        <f t="shared" si="0"/>
        <v>0</v>
      </c>
      <c r="G25" s="44"/>
    </row>
    <row r="26" spans="1:7" ht="15" customHeight="1">
      <c r="A26" s="33"/>
      <c r="B26" s="41">
        <v>20</v>
      </c>
      <c r="C26" s="103"/>
      <c r="D26" s="57"/>
      <c r="E26" s="95"/>
      <c r="F26" s="40">
        <f t="shared" si="0"/>
        <v>0</v>
      </c>
      <c r="G26" s="44"/>
    </row>
    <row r="27" spans="1:7" ht="15" customHeight="1">
      <c r="A27" s="33"/>
      <c r="B27" s="41">
        <v>21</v>
      </c>
      <c r="C27" s="103"/>
      <c r="D27" s="57"/>
      <c r="E27" s="95"/>
      <c r="F27" s="40">
        <f t="shared" si="0"/>
        <v>0</v>
      </c>
      <c r="G27" s="44"/>
    </row>
    <row r="28" spans="1:9" ht="15" customHeight="1">
      <c r="A28" s="33"/>
      <c r="B28" s="43">
        <v>22</v>
      </c>
      <c r="C28" s="103"/>
      <c r="D28" s="57"/>
      <c r="E28" s="95"/>
      <c r="F28" s="40">
        <f t="shared" si="0"/>
        <v>0</v>
      </c>
      <c r="G28" s="44"/>
      <c r="I28" s="58"/>
    </row>
    <row r="29" spans="1:7" ht="15" customHeight="1">
      <c r="A29" s="33"/>
      <c r="B29" s="39">
        <v>23</v>
      </c>
      <c r="C29" s="103"/>
      <c r="D29" s="57"/>
      <c r="E29" s="95"/>
      <c r="F29" s="40">
        <f t="shared" si="0"/>
        <v>0</v>
      </c>
      <c r="G29" s="44"/>
    </row>
    <row r="30" spans="1:7" ht="15" customHeight="1">
      <c r="A30" s="33"/>
      <c r="B30" s="41">
        <v>24</v>
      </c>
      <c r="C30" s="103"/>
      <c r="D30" s="57"/>
      <c r="E30" s="95"/>
      <c r="F30" s="40">
        <f t="shared" si="0"/>
        <v>0</v>
      </c>
      <c r="G30" s="44"/>
    </row>
    <row r="31" spans="1:7" ht="15" customHeight="1">
      <c r="A31" s="33"/>
      <c r="B31" s="41">
        <v>25</v>
      </c>
      <c r="C31" s="103"/>
      <c r="D31" s="57"/>
      <c r="E31" s="95"/>
      <c r="F31" s="40">
        <f>D31+E31</f>
        <v>0</v>
      </c>
      <c r="G31" s="44"/>
    </row>
    <row r="32" spans="1:7" ht="15" customHeight="1">
      <c r="A32" s="33"/>
      <c r="B32" s="43">
        <v>26</v>
      </c>
      <c r="C32" s="103"/>
      <c r="D32" s="57"/>
      <c r="E32" s="95"/>
      <c r="F32" s="40">
        <f>D32+E32</f>
        <v>0</v>
      </c>
      <c r="G32" s="44"/>
    </row>
    <row r="33" spans="1:7" ht="15" customHeight="1">
      <c r="A33" s="33"/>
      <c r="B33" s="39">
        <v>27</v>
      </c>
      <c r="C33" s="103"/>
      <c r="D33" s="57"/>
      <c r="E33" s="95"/>
      <c r="F33" s="40">
        <f>D33+E33</f>
        <v>0</v>
      </c>
      <c r="G33" s="44"/>
    </row>
    <row r="34" spans="1:7" ht="15" customHeight="1">
      <c r="A34" s="33"/>
      <c r="B34" s="41">
        <v>28</v>
      </c>
      <c r="C34" s="103"/>
      <c r="D34" s="57"/>
      <c r="E34" s="95"/>
      <c r="F34" s="40">
        <f>D34+E34</f>
        <v>0</v>
      </c>
      <c r="G34" s="44"/>
    </row>
    <row r="35" spans="1:7" ht="16.5" customHeight="1">
      <c r="A35" s="33"/>
      <c r="B35" s="41">
        <v>29</v>
      </c>
      <c r="C35" s="103"/>
      <c r="D35" s="57"/>
      <c r="E35" s="95"/>
      <c r="F35" s="40">
        <f>D35+E35</f>
        <v>0</v>
      </c>
      <c r="G35" s="44"/>
    </row>
    <row r="36" spans="1:7" ht="17.25" customHeight="1">
      <c r="A36" s="33"/>
      <c r="B36" s="43">
        <v>30</v>
      </c>
      <c r="C36" s="103"/>
      <c r="D36" s="57"/>
      <c r="E36" s="95"/>
      <c r="F36" s="40">
        <f aca="true" t="shared" si="3" ref="F36:F56">D36+E36</f>
        <v>0</v>
      </c>
      <c r="G36" s="44"/>
    </row>
    <row r="37" spans="1:7" ht="15" customHeight="1">
      <c r="A37" s="33"/>
      <c r="B37" s="39">
        <v>31</v>
      </c>
      <c r="C37" s="103"/>
      <c r="D37" s="57"/>
      <c r="E37" s="95"/>
      <c r="F37" s="40">
        <f t="shared" si="3"/>
        <v>0</v>
      </c>
      <c r="G37" s="44"/>
    </row>
    <row r="38" spans="1:7" ht="15" customHeight="1">
      <c r="A38" s="33"/>
      <c r="B38" s="41">
        <v>32</v>
      </c>
      <c r="C38" s="103"/>
      <c r="D38" s="53"/>
      <c r="E38" s="95"/>
      <c r="F38" s="40">
        <f t="shared" si="3"/>
        <v>0</v>
      </c>
      <c r="G38" s="44"/>
    </row>
    <row r="39" spans="1:7" ht="15" customHeight="1">
      <c r="A39" s="33"/>
      <c r="B39" s="41">
        <v>33</v>
      </c>
      <c r="C39" s="103"/>
      <c r="D39" s="53"/>
      <c r="E39" s="95"/>
      <c r="F39" s="40">
        <f t="shared" si="3"/>
        <v>0</v>
      </c>
      <c r="G39" s="44"/>
    </row>
    <row r="40" spans="1:7" ht="15" customHeight="1">
      <c r="A40" s="33"/>
      <c r="B40" s="43">
        <v>34</v>
      </c>
      <c r="C40" s="103"/>
      <c r="D40" s="53"/>
      <c r="E40" s="95"/>
      <c r="F40" s="40">
        <f t="shared" si="3"/>
        <v>0</v>
      </c>
      <c r="G40" s="44"/>
    </row>
    <row r="41" spans="1:7" ht="15" customHeight="1">
      <c r="A41" s="33"/>
      <c r="B41" s="39">
        <v>35</v>
      </c>
      <c r="C41" s="103"/>
      <c r="D41" s="57"/>
      <c r="E41" s="95"/>
      <c r="F41" s="40">
        <f t="shared" si="3"/>
        <v>0</v>
      </c>
      <c r="G41" s="44"/>
    </row>
    <row r="42" spans="1:7" ht="15" customHeight="1">
      <c r="A42" s="33"/>
      <c r="B42" s="41">
        <v>36</v>
      </c>
      <c r="C42" s="103"/>
      <c r="D42" s="57"/>
      <c r="E42" s="95"/>
      <c r="F42" s="40">
        <f t="shared" si="3"/>
        <v>0</v>
      </c>
      <c r="G42" s="44"/>
    </row>
    <row r="43" spans="1:7" ht="15" customHeight="1">
      <c r="A43" s="33"/>
      <c r="B43" s="41">
        <v>37</v>
      </c>
      <c r="C43" s="103"/>
      <c r="D43" s="57"/>
      <c r="E43" s="95"/>
      <c r="F43" s="40">
        <f t="shared" si="3"/>
        <v>0</v>
      </c>
      <c r="G43" s="44"/>
    </row>
    <row r="44" spans="1:7" ht="15" customHeight="1">
      <c r="A44" s="33"/>
      <c r="B44" s="43">
        <v>38</v>
      </c>
      <c r="C44" s="103"/>
      <c r="D44" s="57"/>
      <c r="E44" s="95"/>
      <c r="F44" s="40">
        <f t="shared" si="3"/>
        <v>0</v>
      </c>
      <c r="G44" s="44"/>
    </row>
    <row r="45" spans="1:7" ht="15" customHeight="1">
      <c r="A45" s="33"/>
      <c r="B45" s="39">
        <v>39</v>
      </c>
      <c r="C45" s="103"/>
      <c r="D45" s="57"/>
      <c r="E45" s="95"/>
      <c r="F45" s="40">
        <f t="shared" si="3"/>
        <v>0</v>
      </c>
      <c r="G45" s="44"/>
    </row>
    <row r="46" spans="1:7" ht="15" customHeight="1">
      <c r="A46" s="33"/>
      <c r="B46" s="41">
        <v>40</v>
      </c>
      <c r="C46" s="103"/>
      <c r="D46" s="57"/>
      <c r="E46" s="95"/>
      <c r="F46" s="40">
        <f t="shared" si="3"/>
        <v>0</v>
      </c>
      <c r="G46" s="44"/>
    </row>
    <row r="47" spans="1:7" ht="15" customHeight="1">
      <c r="A47" s="33"/>
      <c r="B47" s="41">
        <v>41</v>
      </c>
      <c r="C47" s="103"/>
      <c r="D47" s="57"/>
      <c r="E47" s="95"/>
      <c r="F47" s="40">
        <f t="shared" si="3"/>
        <v>0</v>
      </c>
      <c r="G47" s="44"/>
    </row>
    <row r="48" spans="1:7" ht="15" customHeight="1">
      <c r="A48" s="33"/>
      <c r="B48" s="43">
        <v>42</v>
      </c>
      <c r="C48" s="103"/>
      <c r="D48" s="57"/>
      <c r="E48" s="95"/>
      <c r="F48" s="40">
        <f t="shared" si="3"/>
        <v>0</v>
      </c>
      <c r="G48" s="44"/>
    </row>
    <row r="49" spans="1:7" ht="15">
      <c r="A49" s="33"/>
      <c r="B49" s="39">
        <v>43</v>
      </c>
      <c r="C49" s="103"/>
      <c r="D49" s="57"/>
      <c r="E49" s="95"/>
      <c r="F49" s="40">
        <f t="shared" si="3"/>
        <v>0</v>
      </c>
      <c r="G49" s="44"/>
    </row>
    <row r="50" spans="1:7" ht="15" customHeight="1">
      <c r="A50" s="33"/>
      <c r="B50" s="41">
        <v>44</v>
      </c>
      <c r="C50" s="103"/>
      <c r="D50" s="57"/>
      <c r="E50" s="95"/>
      <c r="F50" s="40">
        <f t="shared" si="3"/>
        <v>0</v>
      </c>
      <c r="G50" s="44"/>
    </row>
    <row r="51" spans="1:7" ht="15" customHeight="1">
      <c r="A51" s="33"/>
      <c r="B51" s="41">
        <v>45</v>
      </c>
      <c r="C51" s="103"/>
      <c r="D51" s="57"/>
      <c r="E51" s="95"/>
      <c r="F51" s="40">
        <f t="shared" si="3"/>
        <v>0</v>
      </c>
      <c r="G51" s="44"/>
    </row>
    <row r="52" spans="1:7" ht="15" customHeight="1">
      <c r="A52" s="33"/>
      <c r="B52" s="43">
        <v>46</v>
      </c>
      <c r="C52" s="103"/>
      <c r="D52" s="57"/>
      <c r="E52" s="95"/>
      <c r="F52" s="40">
        <f t="shared" si="3"/>
        <v>0</v>
      </c>
      <c r="G52" s="44"/>
    </row>
    <row r="53" spans="1:7" ht="15" customHeight="1">
      <c r="A53" s="33"/>
      <c r="B53" s="39">
        <v>47</v>
      </c>
      <c r="C53" s="103"/>
      <c r="D53" s="57"/>
      <c r="E53" s="95"/>
      <c r="F53" s="40">
        <f t="shared" si="3"/>
        <v>0</v>
      </c>
      <c r="G53" s="44"/>
    </row>
    <row r="54" spans="1:7" ht="15" customHeight="1">
      <c r="A54" s="33"/>
      <c r="B54" s="41">
        <v>48</v>
      </c>
      <c r="C54" s="103"/>
      <c r="D54" s="57"/>
      <c r="E54" s="95"/>
      <c r="F54" s="40">
        <f t="shared" si="3"/>
        <v>0</v>
      </c>
      <c r="G54" s="44"/>
    </row>
    <row r="55" spans="1:8" s="1" customFormat="1" ht="15" customHeight="1">
      <c r="A55" s="36"/>
      <c r="B55" s="41">
        <v>49</v>
      </c>
      <c r="C55" s="103"/>
      <c r="D55" s="57"/>
      <c r="E55" s="95"/>
      <c r="F55" s="40">
        <f t="shared" si="3"/>
        <v>0</v>
      </c>
      <c r="G55" s="44"/>
      <c r="H55" s="2"/>
    </row>
    <row r="56" spans="1:7" ht="15" customHeight="1">
      <c r="A56" s="33"/>
      <c r="B56" s="43">
        <v>50</v>
      </c>
      <c r="C56" s="103"/>
      <c r="D56" s="57"/>
      <c r="E56" s="95"/>
      <c r="F56" s="40">
        <f t="shared" si="3"/>
        <v>0</v>
      </c>
      <c r="G56" s="44"/>
    </row>
    <row r="57" spans="1:7" ht="15" customHeight="1">
      <c r="A57" s="33"/>
      <c r="B57" s="39">
        <v>51</v>
      </c>
      <c r="C57" s="103"/>
      <c r="D57" s="57"/>
      <c r="E57" s="95"/>
      <c r="F57" s="40">
        <f>D57+E57</f>
        <v>0</v>
      </c>
      <c r="G57" s="44"/>
    </row>
    <row r="58" spans="1:7" ht="15" customHeight="1">
      <c r="A58" s="33"/>
      <c r="B58" s="41">
        <v>52</v>
      </c>
      <c r="C58" s="103"/>
      <c r="D58" s="57"/>
      <c r="E58" s="95"/>
      <c r="F58" s="40">
        <f>D58+E58</f>
        <v>0</v>
      </c>
      <c r="G58" s="44"/>
    </row>
    <row r="59" spans="1:7" ht="15">
      <c r="A59" s="33"/>
      <c r="B59" s="41">
        <v>53</v>
      </c>
      <c r="C59" s="103"/>
      <c r="D59" s="57"/>
      <c r="E59" s="95"/>
      <c r="F59" s="40">
        <f>D59+E59</f>
        <v>0</v>
      </c>
      <c r="G59" s="44"/>
    </row>
    <row r="60" spans="1:7" ht="14.25">
      <c r="A60" s="33"/>
      <c r="B60" s="33"/>
      <c r="C60" s="100"/>
      <c r="D60" s="59"/>
      <c r="E60" s="45"/>
      <c r="F60" s="46"/>
      <c r="G60" s="47"/>
    </row>
    <row r="61" spans="1:7" ht="14.25">
      <c r="A61" s="33"/>
      <c r="B61" s="33"/>
      <c r="C61" s="100"/>
      <c r="D61" s="59"/>
      <c r="E61" s="45"/>
      <c r="F61" s="46"/>
      <c r="G61" s="47"/>
    </row>
    <row r="62" spans="1:7" ht="14.25">
      <c r="A62" s="33"/>
      <c r="B62" s="33"/>
      <c r="C62" s="100"/>
      <c r="D62" s="59"/>
      <c r="E62" s="45"/>
      <c r="F62" s="46"/>
      <c r="G62" s="47"/>
    </row>
    <row r="63" spans="1:7" ht="14.25">
      <c r="A63" s="33"/>
      <c r="B63" s="33"/>
      <c r="C63" s="100"/>
      <c r="D63" s="59"/>
      <c r="E63" s="45"/>
      <c r="F63" s="46"/>
      <c r="G63" s="47"/>
    </row>
    <row r="64" spans="1:7" ht="14.25">
      <c r="A64" s="33"/>
      <c r="B64" s="33"/>
      <c r="C64" s="100"/>
      <c r="D64" s="59"/>
      <c r="E64" s="45"/>
      <c r="F64" s="46"/>
      <c r="G64" s="47"/>
    </row>
    <row r="65" spans="4:7" ht="12">
      <c r="D65" s="60"/>
      <c r="E65" s="5"/>
      <c r="F65" s="8"/>
      <c r="G65" s="6"/>
    </row>
    <row r="66" spans="4:7" ht="12">
      <c r="D66" s="60"/>
      <c r="E66" s="5"/>
      <c r="F66" s="8"/>
      <c r="G66" s="6"/>
    </row>
    <row r="67" spans="4:7" ht="12">
      <c r="D67" s="60"/>
      <c r="E67" s="5"/>
      <c r="F67" s="8"/>
      <c r="G67" s="6"/>
    </row>
    <row r="68" spans="4:7" ht="12">
      <c r="D68" s="60"/>
      <c r="E68" s="5"/>
      <c r="F68" s="8"/>
      <c r="G68" s="6"/>
    </row>
    <row r="69" spans="4:7" ht="12">
      <c r="D69" s="60"/>
      <c r="E69" s="5"/>
      <c r="F69" s="8"/>
      <c r="G69" s="6"/>
    </row>
    <row r="70" spans="4:7" ht="12">
      <c r="D70" s="60"/>
      <c r="E70" s="5"/>
      <c r="F70" s="8"/>
      <c r="G70" s="6"/>
    </row>
    <row r="71" spans="4:7" ht="12">
      <c r="D71" s="60"/>
      <c r="E71" s="5"/>
      <c r="F71" s="8"/>
      <c r="G71" s="6"/>
    </row>
    <row r="72" spans="4:7" ht="12">
      <c r="D72" s="60"/>
      <c r="E72" s="5"/>
      <c r="F72" s="8"/>
      <c r="G72" s="6"/>
    </row>
    <row r="73" spans="4:7" ht="12">
      <c r="D73" s="60"/>
      <c r="E73" s="5"/>
      <c r="F73" s="8"/>
      <c r="G73" s="6"/>
    </row>
    <row r="74" spans="4:7" ht="12">
      <c r="D74" s="60"/>
      <c r="E74" s="5"/>
      <c r="F74" s="8"/>
      <c r="G74" s="6"/>
    </row>
    <row r="75" spans="4:7" ht="12">
      <c r="D75" s="60"/>
      <c r="E75" s="5"/>
      <c r="F75" s="8"/>
      <c r="G75" s="6"/>
    </row>
    <row r="76" spans="4:7" ht="12">
      <c r="D76" s="60"/>
      <c r="E76" s="5"/>
      <c r="F76" s="8"/>
      <c r="G76" s="6"/>
    </row>
    <row r="77" spans="4:7" ht="12">
      <c r="D77" s="60"/>
      <c r="E77" s="5"/>
      <c r="F77" s="8"/>
      <c r="G77" s="6"/>
    </row>
    <row r="78" spans="4:7" ht="12">
      <c r="D78" s="60"/>
      <c r="E78" s="5"/>
      <c r="F78" s="8"/>
      <c r="G78" s="6"/>
    </row>
    <row r="79" spans="4:7" ht="12">
      <c r="D79" s="60"/>
      <c r="E79" s="5"/>
      <c r="F79" s="8"/>
      <c r="G79" s="6"/>
    </row>
    <row r="80" spans="4:7" ht="12">
      <c r="D80" s="60"/>
      <c r="E80" s="5"/>
      <c r="F80" s="8"/>
      <c r="G80" s="6"/>
    </row>
    <row r="81" spans="4:7" ht="12">
      <c r="D81" s="60"/>
      <c r="E81" s="5"/>
      <c r="F81" s="8"/>
      <c r="G81" s="6"/>
    </row>
    <row r="82" spans="4:7" ht="12">
      <c r="D82" s="60"/>
      <c r="E82" s="5"/>
      <c r="F82" s="8"/>
      <c r="G82" s="6"/>
    </row>
    <row r="83" spans="4:7" ht="12">
      <c r="D83" s="60"/>
      <c r="E83" s="5"/>
      <c r="F83" s="8"/>
      <c r="G83" s="6"/>
    </row>
    <row r="84" spans="4:7" ht="12">
      <c r="D84" s="60"/>
      <c r="E84" s="5"/>
      <c r="F84" s="8"/>
      <c r="G84" s="6"/>
    </row>
    <row r="85" spans="4:7" ht="12">
      <c r="D85" s="60"/>
      <c r="E85" s="5"/>
      <c r="F85" s="8"/>
      <c r="G85" s="6"/>
    </row>
    <row r="86" spans="4:7" ht="12">
      <c r="D86" s="60"/>
      <c r="E86" s="5"/>
      <c r="F86" s="8"/>
      <c r="G86" s="6"/>
    </row>
    <row r="87" spans="4:7" ht="12">
      <c r="D87" s="60"/>
      <c r="E87" s="5"/>
      <c r="F87" s="8"/>
      <c r="G87" s="6"/>
    </row>
    <row r="88" spans="4:7" ht="12">
      <c r="D88" s="60"/>
      <c r="E88" s="5"/>
      <c r="F88" s="8"/>
      <c r="G88" s="6"/>
    </row>
    <row r="89" spans="4:7" ht="12">
      <c r="D89" s="60"/>
      <c r="E89" s="5"/>
      <c r="F89" s="8"/>
      <c r="G89" s="6"/>
    </row>
    <row r="90" spans="4:7" ht="12">
      <c r="D90" s="60"/>
      <c r="E90" s="5"/>
      <c r="F90" s="8"/>
      <c r="G90" s="6"/>
    </row>
  </sheetData>
  <sheetProtection/>
  <mergeCells count="3">
    <mergeCell ref="B2:G2"/>
    <mergeCell ref="D3:G3"/>
    <mergeCell ref="B6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zoomScale="85" zoomScaleNormal="85" workbookViewId="0" topLeftCell="A1">
      <pane xSplit="3" ySplit="3" topLeftCell="D1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0" sqref="F20:F21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16.00390625" style="4" bestFit="1" customWidth="1"/>
    <col min="4" max="4" width="12.28125" style="2" customWidth="1"/>
    <col min="5" max="6" width="15.8515625" style="2" customWidth="1"/>
    <col min="7" max="7" width="11.7109375" style="2" bestFit="1" customWidth="1"/>
    <col min="8" max="16384" width="9.140625" style="2" customWidth="1"/>
  </cols>
  <sheetData>
    <row r="1" spans="1:3" ht="12.75" thickBot="1">
      <c r="A1" s="11"/>
      <c r="B1" s="11"/>
      <c r="C1" s="13"/>
    </row>
    <row r="2" spans="1:6" ht="15.75">
      <c r="A2" s="11"/>
      <c r="B2" s="149" t="s">
        <v>50</v>
      </c>
      <c r="C2" s="150"/>
      <c r="D2" s="150"/>
      <c r="E2" s="150"/>
      <c r="F2" s="151"/>
    </row>
    <row r="3" spans="1:7" s="1" customFormat="1" ht="18" thickBot="1">
      <c r="A3" s="14"/>
      <c r="B3" s="75" t="s">
        <v>13</v>
      </c>
      <c r="C3" s="70" t="s">
        <v>0</v>
      </c>
      <c r="D3" s="106" t="s">
        <v>34</v>
      </c>
      <c r="E3" s="106" t="s">
        <v>39</v>
      </c>
      <c r="F3" s="90" t="s">
        <v>52</v>
      </c>
      <c r="G3" s="120"/>
    </row>
    <row r="4" spans="1:7" ht="15">
      <c r="A4" s="11"/>
      <c r="B4" s="32">
        <v>1</v>
      </c>
      <c r="C4" s="121">
        <f>'Soybeans 2020_2021'!C7</f>
        <v>43896</v>
      </c>
      <c r="D4" s="117">
        <v>0</v>
      </c>
      <c r="E4" s="112">
        <v>804</v>
      </c>
      <c r="F4" s="112">
        <f>'Soybeans 2020_2021'!F7</f>
        <v>895</v>
      </c>
      <c r="G4" s="99"/>
    </row>
    <row r="5" spans="1:7" ht="15">
      <c r="A5" s="11"/>
      <c r="B5" s="32">
        <v>2</v>
      </c>
      <c r="C5" s="121">
        <f>'Soybeans 2020_2021'!C8</f>
        <v>43903</v>
      </c>
      <c r="D5" s="117">
        <v>0</v>
      </c>
      <c r="E5" s="112">
        <v>1273</v>
      </c>
      <c r="F5" s="112">
        <f>'Soybeans 2020_2021'!F8</f>
        <v>1057</v>
      </c>
      <c r="G5" s="99"/>
    </row>
    <row r="6" spans="1:7" ht="15">
      <c r="A6" s="11"/>
      <c r="B6" s="32">
        <v>3</v>
      </c>
      <c r="C6" s="121">
        <f>'Soybeans 2020_2021'!C9</f>
        <v>43910</v>
      </c>
      <c r="D6" s="117">
        <v>0</v>
      </c>
      <c r="E6" s="112">
        <v>1907</v>
      </c>
      <c r="F6" s="112">
        <f>'Soybeans 2020_2021'!F9</f>
        <v>2752</v>
      </c>
      <c r="G6" s="99"/>
    </row>
    <row r="7" spans="1:7" ht="15">
      <c r="A7" s="11"/>
      <c r="B7" s="32">
        <v>4</v>
      </c>
      <c r="C7" s="121">
        <f>'Soybeans 2020_2021'!C10</f>
        <v>43917</v>
      </c>
      <c r="D7" s="117">
        <v>0</v>
      </c>
      <c r="E7" s="112">
        <v>5548</v>
      </c>
      <c r="F7" s="112">
        <f>'Soybeans 2020_2021'!F10</f>
        <v>29216</v>
      </c>
      <c r="G7" s="99"/>
    </row>
    <row r="8" spans="1:7" ht="15">
      <c r="A8" s="11"/>
      <c r="B8" s="32">
        <v>5</v>
      </c>
      <c r="C8" s="121">
        <f>'Soybeans 2020_2021'!C11</f>
        <v>43924</v>
      </c>
      <c r="D8" s="117">
        <v>19024</v>
      </c>
      <c r="E8" s="112">
        <v>31781</v>
      </c>
      <c r="F8" s="112">
        <f>'Soybeans 2020_2021'!F11</f>
        <v>9486</v>
      </c>
      <c r="G8" s="99"/>
    </row>
    <row r="9" spans="1:7" ht="15">
      <c r="A9" s="11"/>
      <c r="B9" s="32">
        <v>6</v>
      </c>
      <c r="C9" s="121">
        <f>'Soybeans 2020_2021'!C12</f>
        <v>43931</v>
      </c>
      <c r="D9" s="117">
        <v>0</v>
      </c>
      <c r="E9" s="112">
        <v>32429</v>
      </c>
      <c r="F9" s="112">
        <f>'Soybeans 2020_2021'!F12</f>
        <v>24065</v>
      </c>
      <c r="G9" s="99"/>
    </row>
    <row r="10" spans="1:7" ht="15">
      <c r="A10" s="11"/>
      <c r="B10" s="32">
        <v>7</v>
      </c>
      <c r="C10" s="121">
        <f>'Soybeans 2020_2021'!C13</f>
        <v>43938</v>
      </c>
      <c r="D10" s="117">
        <v>0</v>
      </c>
      <c r="E10" s="112">
        <v>17473</v>
      </c>
      <c r="F10" s="112">
        <f>'Soybeans 2020_2021'!F13</f>
        <v>57893</v>
      </c>
      <c r="G10" s="99"/>
    </row>
    <row r="11" spans="1:7" ht="15" customHeight="1">
      <c r="A11" s="11"/>
      <c r="B11" s="32">
        <v>8</v>
      </c>
      <c r="C11" s="121">
        <f>'Soybeans 2020_2021'!C14</f>
        <v>43945</v>
      </c>
      <c r="D11" s="117">
        <v>0</v>
      </c>
      <c r="E11" s="112">
        <v>81896</v>
      </c>
      <c r="F11" s="112">
        <f>'Soybeans 2020_2021'!F14</f>
        <v>275340</v>
      </c>
      <c r="G11" s="99"/>
    </row>
    <row r="12" spans="1:7" ht="15" customHeight="1">
      <c r="A12" s="11"/>
      <c r="B12" s="32">
        <v>9</v>
      </c>
      <c r="C12" s="121">
        <f>'Soybeans 2020_2021'!C15</f>
        <v>43952</v>
      </c>
      <c r="D12" s="117">
        <v>376059</v>
      </c>
      <c r="E12" s="112">
        <v>135967</v>
      </c>
      <c r="F12" s="112">
        <f>'Soybeans 2020_2021'!F15</f>
        <v>9107</v>
      </c>
      <c r="G12" s="99"/>
    </row>
    <row r="13" spans="1:7" ht="15" customHeight="1">
      <c r="A13" s="11"/>
      <c r="B13" s="32">
        <v>10</v>
      </c>
      <c r="C13" s="121">
        <f>'Soybeans 2020_2021'!C16</f>
        <v>43959</v>
      </c>
      <c r="D13" s="117">
        <v>0</v>
      </c>
      <c r="E13" s="112">
        <v>125280</v>
      </c>
      <c r="F13" s="112">
        <f>'Soybeans 2020_2021'!F16</f>
        <v>221553</v>
      </c>
      <c r="G13" s="99"/>
    </row>
    <row r="14" spans="1:7" ht="15" customHeight="1">
      <c r="A14" s="11"/>
      <c r="B14" s="32">
        <v>11</v>
      </c>
      <c r="C14" s="121">
        <f>'Soybeans 2020_2021'!C17</f>
        <v>43966</v>
      </c>
      <c r="D14" s="117">
        <v>0</v>
      </c>
      <c r="E14" s="112">
        <v>172657</v>
      </c>
      <c r="F14" s="112">
        <f>'Soybeans 2020_2021'!F17</f>
        <v>213175</v>
      </c>
      <c r="G14" s="99"/>
    </row>
    <row r="15" spans="1:7" ht="15" customHeight="1">
      <c r="A15" s="11"/>
      <c r="B15" s="32">
        <v>12</v>
      </c>
      <c r="C15" s="121">
        <f>'Soybeans 2020_2021'!C18</f>
        <v>43973</v>
      </c>
      <c r="D15" s="117">
        <v>0</v>
      </c>
      <c r="E15" s="112">
        <v>170544</v>
      </c>
      <c r="F15" s="112">
        <f>'Soybeans 2020_2021'!F18</f>
        <v>139153</v>
      </c>
      <c r="G15" s="99"/>
    </row>
    <row r="16" spans="1:7" ht="15" customHeight="1">
      <c r="A16" s="11"/>
      <c r="B16" s="32">
        <v>13</v>
      </c>
      <c r="C16" s="121">
        <f>'Soybeans 2020_2021'!C19</f>
        <v>43980</v>
      </c>
      <c r="D16" s="117">
        <v>911419</v>
      </c>
      <c r="E16" s="112">
        <v>108113</v>
      </c>
      <c r="F16" s="112">
        <f>'Soybeans 2020_2021'!F19</f>
        <v>142361</v>
      </c>
      <c r="G16" s="99"/>
    </row>
    <row r="17" spans="1:7" ht="15" customHeight="1">
      <c r="A17" s="11"/>
      <c r="B17" s="32">
        <v>14</v>
      </c>
      <c r="C17" s="121">
        <f>'Soybeans 2020_2021'!C20</f>
        <v>43987</v>
      </c>
      <c r="D17" s="117">
        <v>3191</v>
      </c>
      <c r="E17" s="112">
        <v>133146</v>
      </c>
      <c r="F17" s="112">
        <f>'Soybeans 2020_2021'!F20</f>
        <v>22106</v>
      </c>
      <c r="G17" s="99"/>
    </row>
    <row r="18" spans="1:7" ht="15" customHeight="1">
      <c r="A18" s="11"/>
      <c r="B18" s="32">
        <v>15</v>
      </c>
      <c r="C18" s="121">
        <f>'Soybeans 2020_2021'!C21</f>
        <v>43994</v>
      </c>
      <c r="D18" s="117">
        <v>52175</v>
      </c>
      <c r="E18" s="112">
        <v>32756</v>
      </c>
      <c r="F18" s="112">
        <f>'Soybeans 2020_2021'!F21</f>
        <v>11916</v>
      </c>
      <c r="G18" s="99"/>
    </row>
    <row r="19" spans="1:7" ht="15" customHeight="1">
      <c r="A19" s="11"/>
      <c r="B19" s="32">
        <v>16</v>
      </c>
      <c r="C19" s="121">
        <f>'Soybeans 2020_2021'!C22</f>
        <v>44001</v>
      </c>
      <c r="D19" s="117">
        <v>30199</v>
      </c>
      <c r="E19" s="112">
        <v>16540</v>
      </c>
      <c r="F19" s="112">
        <f>'Soybeans 2020_2021'!F22</f>
        <v>3735</v>
      </c>
      <c r="G19" s="99"/>
    </row>
    <row r="20" spans="1:7" ht="15" customHeight="1">
      <c r="A20" s="11"/>
      <c r="B20" s="32">
        <v>17</v>
      </c>
      <c r="C20" s="121">
        <f>'Soybeans 2020_2021'!C23</f>
        <v>44008</v>
      </c>
      <c r="D20" s="117">
        <v>16274</v>
      </c>
      <c r="E20" s="112">
        <v>8281</v>
      </c>
      <c r="F20" s="112">
        <f>'Soybeans 2020_2021'!F23</f>
        <v>9161</v>
      </c>
      <c r="G20" s="99"/>
    </row>
    <row r="21" spans="1:7" ht="15" customHeight="1">
      <c r="A21" s="11"/>
      <c r="B21" s="32">
        <f>'Soybeans 2019-2020'!B24</f>
        <v>18</v>
      </c>
      <c r="C21" s="121">
        <f>'Soybeans 2020_2021'!C24</f>
        <v>44015</v>
      </c>
      <c r="D21" s="117">
        <v>34572</v>
      </c>
      <c r="E21" s="112">
        <v>15768</v>
      </c>
      <c r="F21" s="112">
        <f>'Soybeans 2020_2021'!F24</f>
        <v>2594</v>
      </c>
      <c r="G21" s="99"/>
    </row>
    <row r="22" spans="1:7" ht="15" customHeight="1">
      <c r="A22" s="11"/>
      <c r="B22" s="32">
        <f>'Soybeans 2019-2020'!B25</f>
        <v>19</v>
      </c>
      <c r="C22" s="121"/>
      <c r="D22" s="117">
        <v>3343</v>
      </c>
      <c r="E22" s="112">
        <v>2034</v>
      </c>
      <c r="F22" s="112"/>
      <c r="G22" s="99"/>
    </row>
    <row r="23" spans="1:7" ht="15" customHeight="1">
      <c r="A23" s="11"/>
      <c r="B23" s="32">
        <f>'Soybeans 2019-2020'!B26</f>
        <v>20</v>
      </c>
      <c r="C23" s="121"/>
      <c r="D23" s="117">
        <v>3319</v>
      </c>
      <c r="E23" s="112">
        <v>1887</v>
      </c>
      <c r="F23" s="112"/>
      <c r="G23" s="99"/>
    </row>
    <row r="24" spans="1:7" ht="15" customHeight="1">
      <c r="A24" s="11"/>
      <c r="B24" s="32">
        <f>'Soybeans 2019-2020'!B27</f>
        <v>21</v>
      </c>
      <c r="C24" s="121"/>
      <c r="D24" s="117">
        <v>2255</v>
      </c>
      <c r="E24" s="112">
        <v>1897</v>
      </c>
      <c r="F24" s="112"/>
      <c r="G24" s="99"/>
    </row>
    <row r="25" spans="1:7" ht="15" customHeight="1">
      <c r="A25" s="11"/>
      <c r="B25" s="32">
        <f>'Soybeans 2019-2020'!B28</f>
        <v>22</v>
      </c>
      <c r="C25" s="121"/>
      <c r="D25" s="117">
        <v>7069</v>
      </c>
      <c r="E25" s="112">
        <v>4742</v>
      </c>
      <c r="F25" s="112"/>
      <c r="G25" s="99"/>
    </row>
    <row r="26" spans="1:7" ht="15" customHeight="1">
      <c r="A26" s="11"/>
      <c r="B26" s="32">
        <f>'Soybeans 2019-2020'!B29</f>
        <v>23</v>
      </c>
      <c r="C26" s="121"/>
      <c r="D26" s="117">
        <v>423</v>
      </c>
      <c r="E26" s="112">
        <v>695</v>
      </c>
      <c r="F26" s="112"/>
      <c r="G26" s="99"/>
    </row>
    <row r="27" spans="1:7" ht="15" customHeight="1">
      <c r="A27" s="11"/>
      <c r="B27" s="32">
        <f>'Soybeans 2019-2020'!B30</f>
        <v>24</v>
      </c>
      <c r="C27" s="121"/>
      <c r="D27" s="117">
        <v>1503</v>
      </c>
      <c r="E27" s="112">
        <v>1714</v>
      </c>
      <c r="F27" s="112"/>
      <c r="G27" s="99"/>
    </row>
    <row r="28" spans="1:7" ht="15" customHeight="1">
      <c r="A28" s="11"/>
      <c r="B28" s="32">
        <f>'Soybeans 2019-2020'!B31</f>
        <v>25</v>
      </c>
      <c r="C28" s="121"/>
      <c r="D28" s="117">
        <v>2221</v>
      </c>
      <c r="E28" s="112">
        <v>2432</v>
      </c>
      <c r="F28" s="112"/>
      <c r="G28" s="99"/>
    </row>
    <row r="29" spans="1:7" ht="15" customHeight="1">
      <c r="A29" s="11"/>
      <c r="B29" s="32">
        <f>'Soybeans 2019-2020'!B32</f>
        <v>26</v>
      </c>
      <c r="C29" s="121"/>
      <c r="D29" s="117">
        <v>2917</v>
      </c>
      <c r="E29" s="112">
        <v>1866</v>
      </c>
      <c r="F29" s="112"/>
      <c r="G29" s="99"/>
    </row>
    <row r="30" spans="1:7" ht="15" customHeight="1">
      <c r="A30" s="11"/>
      <c r="B30" s="32">
        <f>'Soybeans 2019-2020'!B33</f>
        <v>27</v>
      </c>
      <c r="C30" s="121"/>
      <c r="D30" s="117">
        <v>1989</v>
      </c>
      <c r="E30" s="112">
        <v>2901</v>
      </c>
      <c r="F30" s="112"/>
      <c r="G30" s="99"/>
    </row>
    <row r="31" spans="1:7" ht="15" customHeight="1">
      <c r="A31" s="11"/>
      <c r="B31" s="32">
        <f>'Soybeans 2019-2020'!B34</f>
        <v>28</v>
      </c>
      <c r="C31" s="121"/>
      <c r="D31" s="117">
        <v>1379</v>
      </c>
      <c r="E31" s="112">
        <v>531</v>
      </c>
      <c r="F31" s="112"/>
      <c r="G31" s="99"/>
    </row>
    <row r="32" spans="1:7" ht="15" customHeight="1">
      <c r="A32" s="11"/>
      <c r="B32" s="32">
        <f>'Soybeans 2019-2020'!B35</f>
        <v>29</v>
      </c>
      <c r="C32" s="121"/>
      <c r="D32" s="117">
        <v>800</v>
      </c>
      <c r="E32" s="112">
        <v>916</v>
      </c>
      <c r="F32" s="112"/>
      <c r="G32" s="99"/>
    </row>
    <row r="33" spans="1:7" ht="15" customHeight="1">
      <c r="A33" s="11"/>
      <c r="B33" s="32">
        <f>'Soybeans 2019-2020'!B36</f>
        <v>30</v>
      </c>
      <c r="C33" s="121"/>
      <c r="D33" s="117">
        <v>792</v>
      </c>
      <c r="E33" s="112">
        <v>412</v>
      </c>
      <c r="F33" s="112"/>
      <c r="G33" s="99"/>
    </row>
    <row r="34" spans="1:7" ht="15" customHeight="1">
      <c r="A34" s="11"/>
      <c r="B34" s="32">
        <f>'Soybeans 2019-2020'!B37</f>
        <v>31</v>
      </c>
      <c r="C34" s="121"/>
      <c r="D34" s="117">
        <v>7759</v>
      </c>
      <c r="E34" s="112">
        <v>3553</v>
      </c>
      <c r="F34" s="112"/>
      <c r="G34" s="99"/>
    </row>
    <row r="35" spans="1:7" ht="15" customHeight="1">
      <c r="A35" s="11"/>
      <c r="B35" s="32">
        <f>'Soybeans 2019-2020'!B38</f>
        <v>32</v>
      </c>
      <c r="C35" s="121"/>
      <c r="D35" s="117">
        <v>371</v>
      </c>
      <c r="E35" s="112">
        <v>454</v>
      </c>
      <c r="F35" s="112"/>
      <c r="G35" s="99"/>
    </row>
    <row r="36" spans="1:7" ht="15" customHeight="1">
      <c r="A36" s="11"/>
      <c r="B36" s="32">
        <v>33</v>
      </c>
      <c r="C36" s="121"/>
      <c r="D36" s="117">
        <v>697</v>
      </c>
      <c r="E36" s="112">
        <v>740</v>
      </c>
      <c r="F36" s="112"/>
      <c r="G36" s="99"/>
    </row>
    <row r="37" spans="1:7" ht="15" customHeight="1">
      <c r="A37" s="11"/>
      <c r="B37" s="32">
        <v>34</v>
      </c>
      <c r="C37" s="121"/>
      <c r="D37" s="117">
        <v>641</v>
      </c>
      <c r="E37" s="112">
        <v>387</v>
      </c>
      <c r="F37" s="112"/>
      <c r="G37" s="99"/>
    </row>
    <row r="38" spans="1:7" ht="15" customHeight="1">
      <c r="A38" s="11"/>
      <c r="B38" s="32">
        <f>'Soybeans 2019-2020'!B41</f>
        <v>35</v>
      </c>
      <c r="C38" s="121"/>
      <c r="D38" s="117">
        <v>3490</v>
      </c>
      <c r="E38" s="112">
        <v>2057</v>
      </c>
      <c r="F38" s="112"/>
      <c r="G38" s="99"/>
    </row>
    <row r="39" spans="1:7" ht="15" customHeight="1">
      <c r="A39" s="11"/>
      <c r="B39" s="32">
        <f>'Soybeans 2019-2020'!B42</f>
        <v>36</v>
      </c>
      <c r="C39" s="121"/>
      <c r="D39" s="117">
        <v>121</v>
      </c>
      <c r="E39" s="112">
        <v>114</v>
      </c>
      <c r="F39" s="112"/>
      <c r="G39" s="99"/>
    </row>
    <row r="40" spans="1:7" ht="15" customHeight="1">
      <c r="A40" s="11"/>
      <c r="B40" s="32">
        <f>'Soybeans 2019-2020'!B43</f>
        <v>37</v>
      </c>
      <c r="C40" s="121"/>
      <c r="D40" s="117">
        <v>527</v>
      </c>
      <c r="E40" s="112">
        <v>313</v>
      </c>
      <c r="F40" s="112"/>
      <c r="G40" s="99"/>
    </row>
    <row r="41" spans="1:7" ht="15" customHeight="1">
      <c r="A41" s="11"/>
      <c r="B41" s="32">
        <f>'Soybeans 2019-2020'!B44</f>
        <v>38</v>
      </c>
      <c r="C41" s="121"/>
      <c r="D41" s="117">
        <v>453</v>
      </c>
      <c r="E41" s="112">
        <v>458</v>
      </c>
      <c r="F41" s="112"/>
      <c r="G41" s="99"/>
    </row>
    <row r="42" spans="1:7" ht="15" customHeight="1">
      <c r="A42" s="11"/>
      <c r="B42" s="32">
        <f>'Soybeans 2019-2020'!B45</f>
        <v>39</v>
      </c>
      <c r="C42" s="121"/>
      <c r="D42" s="117">
        <v>540</v>
      </c>
      <c r="E42" s="112">
        <v>263</v>
      </c>
      <c r="F42" s="112"/>
      <c r="G42" s="99"/>
    </row>
    <row r="43" spans="1:7" ht="15" customHeight="1">
      <c r="A43" s="11"/>
      <c r="B43" s="32">
        <f>'Soybeans 2019-2020'!B46</f>
        <v>40</v>
      </c>
      <c r="C43" s="121"/>
      <c r="D43" s="117">
        <v>2850</v>
      </c>
      <c r="E43" s="112">
        <v>756</v>
      </c>
      <c r="F43" s="112"/>
      <c r="G43" s="99"/>
    </row>
    <row r="44" spans="1:7" ht="15" customHeight="1">
      <c r="A44" s="11"/>
      <c r="B44" s="32">
        <f>'Soybeans 2019-2020'!B47</f>
        <v>41</v>
      </c>
      <c r="C44" s="121"/>
      <c r="D44" s="117">
        <v>593</v>
      </c>
      <c r="E44" s="112">
        <v>201</v>
      </c>
      <c r="F44" s="112"/>
      <c r="G44" s="99"/>
    </row>
    <row r="45" spans="1:7" ht="15" customHeight="1">
      <c r="A45" s="11"/>
      <c r="B45" s="32">
        <f>'Soybeans 2019-2020'!B48</f>
        <v>42</v>
      </c>
      <c r="C45" s="68"/>
      <c r="D45" s="117">
        <v>819</v>
      </c>
      <c r="E45" s="112">
        <v>255</v>
      </c>
      <c r="F45" s="112"/>
      <c r="G45" s="99"/>
    </row>
    <row r="46" spans="1:7" ht="15" customHeight="1">
      <c r="A46" s="11"/>
      <c r="B46" s="32">
        <f>'Soybeans 2019-2020'!B49</f>
        <v>43</v>
      </c>
      <c r="C46" s="68"/>
      <c r="D46" s="117">
        <v>1278</v>
      </c>
      <c r="E46" s="112">
        <v>244</v>
      </c>
      <c r="F46" s="112"/>
      <c r="G46" s="99"/>
    </row>
    <row r="47" spans="1:7" ht="15" customHeight="1">
      <c r="A47" s="11"/>
      <c r="B47" s="119">
        <f>'Soybeans 2019-2020'!B50</f>
        <v>44</v>
      </c>
      <c r="C47" s="68"/>
      <c r="D47" s="117">
        <v>-115</v>
      </c>
      <c r="E47" s="112">
        <v>909</v>
      </c>
      <c r="F47" s="112"/>
      <c r="G47" s="99"/>
    </row>
    <row r="48" spans="1:7" ht="15" customHeight="1">
      <c r="A48" s="11"/>
      <c r="B48" s="32">
        <f>'Soybeans 2019-2020'!B51</f>
        <v>45</v>
      </c>
      <c r="C48" s="68"/>
      <c r="D48" s="117">
        <v>258</v>
      </c>
      <c r="E48" s="112">
        <v>32</v>
      </c>
      <c r="F48" s="112"/>
      <c r="G48" s="99"/>
    </row>
    <row r="49" spans="1:7" ht="15" customHeight="1">
      <c r="A49" s="11"/>
      <c r="B49" s="32">
        <f>'Soybeans 2019-2020'!B52</f>
        <v>46</v>
      </c>
      <c r="C49" s="68"/>
      <c r="D49" s="117">
        <v>982</v>
      </c>
      <c r="E49" s="112">
        <v>718</v>
      </c>
      <c r="F49" s="112"/>
      <c r="G49" s="99"/>
    </row>
    <row r="50" spans="1:7" ht="15" customHeight="1">
      <c r="A50" s="11"/>
      <c r="B50" s="32">
        <f>'Soybeans 2019-2020'!B53</f>
        <v>47</v>
      </c>
      <c r="C50" s="68"/>
      <c r="D50" s="117">
        <v>1508</v>
      </c>
      <c r="E50" s="112">
        <v>1256</v>
      </c>
      <c r="F50" s="112"/>
      <c r="G50" s="99"/>
    </row>
    <row r="51" spans="1:7" ht="15" customHeight="1">
      <c r="A51" s="11"/>
      <c r="B51" s="32">
        <f>'Soybeans 2019-2020'!B54</f>
        <v>48</v>
      </c>
      <c r="C51" s="68"/>
      <c r="D51" s="117">
        <v>3587</v>
      </c>
      <c r="E51" s="112">
        <v>1078</v>
      </c>
      <c r="F51" s="112"/>
      <c r="G51" s="99"/>
    </row>
    <row r="52" spans="1:7" ht="15" customHeight="1">
      <c r="A52" s="11"/>
      <c r="B52" s="32">
        <f>'Soybeans 2019-2020'!B55</f>
        <v>49</v>
      </c>
      <c r="C52" s="68"/>
      <c r="D52" s="117">
        <v>514</v>
      </c>
      <c r="E52" s="112">
        <v>2938</v>
      </c>
      <c r="F52" s="112"/>
      <c r="G52" s="99"/>
    </row>
    <row r="53" spans="1:7" ht="15" customHeight="1">
      <c r="A53" s="11"/>
      <c r="B53" s="32">
        <f>'Soybeans 2019-2020'!B56</f>
        <v>50</v>
      </c>
      <c r="C53" s="68"/>
      <c r="D53" s="117">
        <v>997</v>
      </c>
      <c r="E53" s="112">
        <v>865</v>
      </c>
      <c r="F53" s="112"/>
      <c r="G53" s="99"/>
    </row>
    <row r="54" spans="1:7" ht="15" customHeight="1">
      <c r="A54" s="11"/>
      <c r="B54" s="32">
        <f>'Soybeans 2019-2020'!B57</f>
        <v>51</v>
      </c>
      <c r="C54" s="68"/>
      <c r="D54" s="117">
        <v>1208</v>
      </c>
      <c r="E54" s="112">
        <v>722</v>
      </c>
      <c r="F54" s="112"/>
      <c r="G54" s="99"/>
    </row>
    <row r="55" spans="1:7" ht="15" customHeight="1">
      <c r="A55" s="11"/>
      <c r="B55" s="32">
        <f>'Soybeans 2019-2020'!B58</f>
        <v>52</v>
      </c>
      <c r="C55" s="68"/>
      <c r="D55" s="117">
        <v>2975</v>
      </c>
      <c r="E55" s="112">
        <v>800</v>
      </c>
      <c r="F55" s="112"/>
      <c r="G55" s="99"/>
    </row>
    <row r="56" spans="1:7" ht="15" customHeight="1">
      <c r="A56" s="11"/>
      <c r="B56" s="32">
        <v>53</v>
      </c>
      <c r="C56" s="68"/>
      <c r="D56" s="123"/>
      <c r="E56" s="124">
        <v>1876</v>
      </c>
      <c r="F56" s="124"/>
      <c r="G56" s="99"/>
    </row>
    <row r="57" spans="1:7" ht="15">
      <c r="A57" s="11"/>
      <c r="B57" s="71" t="s">
        <v>19</v>
      </c>
      <c r="C57" s="125"/>
      <c r="D57" s="73">
        <v>1540000</v>
      </c>
      <c r="E57" s="86">
        <f>SUM(E4:E56)</f>
        <v>1135179</v>
      </c>
      <c r="F57" s="86">
        <f>'Table-SAGIS deliver vs CEC est'!C6</f>
        <v>1290750</v>
      </c>
      <c r="G57" s="99"/>
    </row>
    <row r="58" spans="1:7" ht="14.25" customHeight="1">
      <c r="A58" s="11"/>
      <c r="B58" s="82" t="s">
        <v>26</v>
      </c>
      <c r="C58" s="72"/>
      <c r="D58" s="107">
        <v>38000</v>
      </c>
      <c r="E58" s="91">
        <f>'Table-SAGIS deliver vs CEC est'!C7</f>
        <v>30000</v>
      </c>
      <c r="F58" s="91">
        <f>'Table-SAGIS deliver vs CEC est'!C7</f>
        <v>30000</v>
      </c>
      <c r="G58" s="99"/>
    </row>
    <row r="59" spans="1:7" ht="14.25" customHeight="1">
      <c r="A59" s="11"/>
      <c r="B59" s="83" t="s">
        <v>25</v>
      </c>
      <c r="C59" s="74"/>
      <c r="D59" s="108">
        <f>D57-D58</f>
        <v>1502000</v>
      </c>
      <c r="E59" s="113">
        <f>E57-E58</f>
        <v>1105179</v>
      </c>
      <c r="F59" s="113">
        <f>F57-F58</f>
        <v>1260750</v>
      </c>
      <c r="G59" s="99"/>
    </row>
    <row r="60" spans="1:6" ht="12.75" thickBot="1">
      <c r="A60" s="11"/>
      <c r="B60" s="49"/>
      <c r="C60" s="50"/>
      <c r="D60" s="109"/>
      <c r="E60" s="114"/>
      <c r="F60" s="114"/>
    </row>
    <row r="61" spans="1:6" ht="18" thickBot="1">
      <c r="A61" s="11"/>
      <c r="B61" s="69" t="s">
        <v>24</v>
      </c>
      <c r="C61" s="93"/>
      <c r="D61" s="67" t="s">
        <v>34</v>
      </c>
      <c r="E61" s="90" t="s">
        <v>39</v>
      </c>
      <c r="F61" s="90" t="s">
        <v>39</v>
      </c>
    </row>
    <row r="62" spans="1:6" ht="15.75" thickBot="1">
      <c r="A62" s="11"/>
      <c r="B62" s="66" t="s">
        <v>36</v>
      </c>
      <c r="C62" s="94"/>
      <c r="D62" s="122">
        <f>SUM(D4:D21)</f>
        <v>1442913</v>
      </c>
      <c r="E62" s="122">
        <f>SUM(E4:E21)</f>
        <v>1092163</v>
      </c>
      <c r="F62" s="122">
        <f>SUM(F4:F21)</f>
        <v>1175565</v>
      </c>
    </row>
    <row r="63" spans="1:6" ht="15.75" thickTop="1">
      <c r="A63" s="11"/>
      <c r="B63" s="98" t="s">
        <v>38</v>
      </c>
      <c r="C63" s="97"/>
      <c r="D63" s="110"/>
      <c r="E63" s="115"/>
      <c r="F63" s="115"/>
    </row>
    <row r="64" spans="1:7" ht="15.75" thickBot="1">
      <c r="A64" s="11"/>
      <c r="B64" s="71" t="s">
        <v>37</v>
      </c>
      <c r="C64" s="92"/>
      <c r="D64" s="87">
        <f>D62/D59</f>
        <v>0.9606611185086551</v>
      </c>
      <c r="E64" s="87">
        <f>E62/E59</f>
        <v>0.988222722292045</v>
      </c>
      <c r="F64" s="87">
        <f>F62/F59</f>
        <v>0.9324330755502677</v>
      </c>
      <c r="G64" s="131">
        <f>AVERAGE(D64:E64)</f>
        <v>0.97444192040035</v>
      </c>
    </row>
    <row r="65" spans="1:6" ht="15" customHeight="1">
      <c r="A65" s="11"/>
      <c r="B65" s="84" t="s">
        <v>20</v>
      </c>
      <c r="C65" s="85"/>
      <c r="D65" s="85"/>
      <c r="E65" s="111"/>
      <c r="F65" s="111"/>
    </row>
    <row r="66" spans="1:6" ht="15" customHeight="1">
      <c r="A66" s="11"/>
      <c r="B66" s="145" t="s">
        <v>21</v>
      </c>
      <c r="C66" s="146"/>
      <c r="D66" s="11"/>
      <c r="E66" s="105"/>
      <c r="F66" s="105"/>
    </row>
    <row r="67" spans="1:6" ht="15.75" customHeight="1" thickBot="1">
      <c r="A67" s="11"/>
      <c r="B67" s="147" t="s">
        <v>22</v>
      </c>
      <c r="C67" s="148"/>
      <c r="D67" s="54"/>
      <c r="E67" s="116"/>
      <c r="F67" s="116"/>
    </row>
    <row r="68" ht="12" hidden="1"/>
    <row r="69" ht="12" hidden="1">
      <c r="B69" s="2" t="s">
        <v>31</v>
      </c>
    </row>
    <row r="70" ht="12" hidden="1"/>
    <row r="71" ht="12" hidden="1"/>
    <row r="72" ht="12" hidden="1"/>
    <row r="75" spans="4:7" ht="12">
      <c r="D75" s="128"/>
      <c r="E75" s="128"/>
      <c r="F75" s="99"/>
      <c r="G75" s="130"/>
    </row>
    <row r="76" spans="5:7" ht="12">
      <c r="E76" s="129"/>
      <c r="F76" s="5"/>
      <c r="G76" s="99"/>
    </row>
  </sheetData>
  <sheetProtection/>
  <mergeCells count="3">
    <mergeCell ref="B66:C66"/>
    <mergeCell ref="B67:C67"/>
    <mergeCell ref="B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2017-10-04T10:49:44Z</cp:lastPrinted>
  <dcterms:created xsi:type="dcterms:W3CDTF">2005-11-02T09:45:58Z</dcterms:created>
  <dcterms:modified xsi:type="dcterms:W3CDTF">2020-07-08T12:20:41Z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</Properties>
</file>