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ainsa2019-my.sharepoint.com/personal/luzelle_grainsa_co_za/Documents/Documents/"/>
    </mc:Choice>
  </mc:AlternateContent>
  <xr:revisionPtr revIDLastSave="0" documentId="8_{DC10228D-6673-413A-8BCA-6F9849980875}" xr6:coauthVersionLast="47" xr6:coauthVersionMax="47" xr10:uidLastSave="{00000000-0000-0000-0000-000000000000}"/>
  <bookViews>
    <workbookView xWindow="-108" yWindow="-108" windowWidth="23256" windowHeight="12576" tabRatio="871" firstSheet="2" activeTab="6"/>
  </bookViews>
  <sheets>
    <sheet name="Weeklikse totale lewerings" sheetId="9" r:id="rId1"/>
    <sheet name="Weeklikse kumulatiewe lewerings" sheetId="15" r:id="rId2"/>
    <sheet name="Lewerings tot datum" sheetId="13" r:id="rId3"/>
    <sheet name="Table-SAGIS deliver vs CEC est" sheetId="4" r:id="rId4"/>
    <sheet name=" Sunflower 2019_20" sheetId="1" r:id="rId5"/>
    <sheet name="Sunflower 2020_21" sheetId="16" r:id="rId6"/>
    <sheet name="Sunflower 2021_22" sheetId="17" r:id="rId7"/>
    <sheet name="Sonneblom - Sunflower" sheetId="6" r:id="rId8"/>
  </sheets>
  <definedNames>
    <definedName name="_xlnm.Print_Area" localSheetId="4">' Sunflower 2019_20'!$I$13:$M$14</definedName>
    <definedName name="_xlnm.Print_Area" localSheetId="7">'Sonneblom - Sunflower'!$B$2:$C$67</definedName>
    <definedName name="_xlnm.Print_Area" localSheetId="5">'Sunflower 2020_21'!$I$13:$M$14</definedName>
    <definedName name="_xlnm.Print_Area" localSheetId="3">'Table-SAGIS deliver vs CEC est'!$B$1:$D$17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4" l="1"/>
  <c r="G42" i="6"/>
  <c r="C42" i="6"/>
  <c r="C45" i="17"/>
  <c r="G41" i="6"/>
  <c r="C41" i="6"/>
  <c r="C44" i="17"/>
  <c r="G40" i="6"/>
  <c r="C39" i="6"/>
  <c r="C40" i="6"/>
  <c r="C42" i="17"/>
  <c r="C43" i="17"/>
  <c r="C38" i="6"/>
  <c r="C41" i="17"/>
  <c r="C37" i="6"/>
  <c r="C40" i="17"/>
  <c r="G36" i="6"/>
  <c r="C36" i="6"/>
  <c r="C39" i="17"/>
  <c r="G35" i="6"/>
  <c r="C35" i="6"/>
  <c r="C38" i="17"/>
  <c r="C34" i="6"/>
  <c r="C37" i="17"/>
  <c r="C33" i="6"/>
  <c r="C36" i="17"/>
  <c r="G32" i="6"/>
  <c r="C32" i="6"/>
  <c r="C35" i="17"/>
  <c r="D62" i="6"/>
  <c r="E62" i="6"/>
  <c r="F62" i="6"/>
  <c r="C34" i="17"/>
  <c r="C31" i="6"/>
  <c r="C30" i="6"/>
  <c r="C33" i="17"/>
  <c r="C29" i="6"/>
  <c r="C32" i="17"/>
  <c r="G28" i="6"/>
  <c r="C28" i="6"/>
  <c r="C31" i="17"/>
  <c r="G27" i="6"/>
  <c r="C27" i="6"/>
  <c r="C30" i="17"/>
  <c r="G26" i="6"/>
  <c r="C26" i="6"/>
  <c r="C29" i="17"/>
  <c r="C28" i="17"/>
  <c r="C25" i="6"/>
  <c r="G24" i="6"/>
  <c r="C24" i="6"/>
  <c r="C27" i="17"/>
  <c r="G23" i="6"/>
  <c r="C23" i="6"/>
  <c r="C26" i="17"/>
  <c r="G22" i="6"/>
  <c r="C22" i="6"/>
  <c r="C25" i="17"/>
  <c r="C21" i="6"/>
  <c r="C24" i="17"/>
  <c r="G15" i="6"/>
  <c r="C17" i="17"/>
  <c r="C18" i="17"/>
  <c r="C13" i="6"/>
  <c r="C12" i="6"/>
  <c r="C11" i="6"/>
  <c r="C10" i="6"/>
  <c r="C9" i="6"/>
  <c r="C8" i="6"/>
  <c r="G6" i="6"/>
  <c r="C6" i="6"/>
  <c r="C7" i="6"/>
  <c r="C5" i="6"/>
  <c r="C4" i="6"/>
  <c r="G58" i="6"/>
  <c r="G57" i="6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G39" i="6"/>
  <c r="F41" i="17"/>
  <c r="G38" i="6"/>
  <c r="F40" i="17"/>
  <c r="F39" i="17"/>
  <c r="F38" i="17"/>
  <c r="F37" i="17"/>
  <c r="G34" i="6"/>
  <c r="F36" i="17"/>
  <c r="G33" i="6"/>
  <c r="F35" i="17"/>
  <c r="F34" i="17"/>
  <c r="F33" i="17"/>
  <c r="G30" i="6"/>
  <c r="F32" i="17"/>
  <c r="G29" i="6"/>
  <c r="F31" i="17"/>
  <c r="F30" i="17"/>
  <c r="F29" i="17"/>
  <c r="F28" i="17"/>
  <c r="F27" i="17"/>
  <c r="F26" i="17"/>
  <c r="F25" i="17"/>
  <c r="F24" i="17"/>
  <c r="G21" i="6"/>
  <c r="F23" i="17"/>
  <c r="G20" i="6"/>
  <c r="F22" i="17"/>
  <c r="G19" i="6"/>
  <c r="F21" i="17"/>
  <c r="G18" i="6"/>
  <c r="F20" i="17"/>
  <c r="G17" i="6"/>
  <c r="F19" i="17"/>
  <c r="G16" i="6"/>
  <c r="G62" i="6" s="1"/>
  <c r="F18" i="17"/>
  <c r="F17" i="17"/>
  <c r="G14" i="6"/>
  <c r="F16" i="17"/>
  <c r="G13" i="6"/>
  <c r="F15" i="17"/>
  <c r="F14" i="17"/>
  <c r="G11" i="6"/>
  <c r="F13" i="17"/>
  <c r="G10" i="6"/>
  <c r="F12" i="17"/>
  <c r="G9" i="6"/>
  <c r="F11" i="17"/>
  <c r="G8" i="6"/>
  <c r="F10" i="17"/>
  <c r="G7" i="6"/>
  <c r="F9" i="17"/>
  <c r="F8" i="17"/>
  <c r="G5" i="6"/>
  <c r="F7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 s="1"/>
  <c r="G24" i="17" s="1"/>
  <c r="G25" i="17" s="1"/>
  <c r="G26" i="17" s="1"/>
  <c r="G27" i="17" s="1"/>
  <c r="G28" i="17" s="1"/>
  <c r="G29" i="17" s="1"/>
  <c r="G30" i="17" s="1"/>
  <c r="G31" i="17" s="1"/>
  <c r="G32" i="17" s="1"/>
  <c r="G33" i="17" s="1"/>
  <c r="G34" i="17" s="1"/>
  <c r="G35" i="17" s="1"/>
  <c r="G36" i="17" s="1"/>
  <c r="G37" i="17" s="1"/>
  <c r="G38" i="17" s="1"/>
  <c r="G39" i="17" s="1"/>
  <c r="G40" i="17" s="1"/>
  <c r="G41" i="17" s="1"/>
  <c r="G42" i="17" s="1"/>
  <c r="G43" i="17" s="1"/>
  <c r="G44" i="17" s="1"/>
  <c r="F58" i="16"/>
  <c r="F55" i="6"/>
  <c r="F57" i="16"/>
  <c r="F54" i="6"/>
  <c r="F53" i="6"/>
  <c r="F56" i="16"/>
  <c r="F55" i="16"/>
  <c r="F52" i="6"/>
  <c r="F54" i="16"/>
  <c r="F51" i="6"/>
  <c r="F53" i="16"/>
  <c r="F50" i="6"/>
  <c r="F49" i="6"/>
  <c r="F52" i="16"/>
  <c r="F48" i="16"/>
  <c r="F45" i="6"/>
  <c r="F49" i="16"/>
  <c r="F46" i="6"/>
  <c r="F50" i="16"/>
  <c r="F47" i="6"/>
  <c r="F51" i="16"/>
  <c r="F48" i="6"/>
  <c r="F46" i="16"/>
  <c r="F43" i="6"/>
  <c r="F47" i="16"/>
  <c r="F44" i="6"/>
  <c r="F45" i="16"/>
  <c r="F42" i="6"/>
  <c r="F44" i="16"/>
  <c r="F41" i="6"/>
  <c r="F43" i="16"/>
  <c r="F40" i="6"/>
  <c r="F42" i="16"/>
  <c r="F39" i="6"/>
  <c r="F41" i="16"/>
  <c r="F38" i="6"/>
  <c r="F37" i="6"/>
  <c r="F40" i="16"/>
  <c r="F39" i="16"/>
  <c r="F36" i="6"/>
  <c r="F38" i="16"/>
  <c r="F35" i="6"/>
  <c r="F37" i="16"/>
  <c r="F34" i="6"/>
  <c r="F32" i="6"/>
  <c r="F35" i="16"/>
  <c r="F36" i="16"/>
  <c r="F33" i="6"/>
  <c r="F34" i="16"/>
  <c r="F31" i="6"/>
  <c r="F33" i="16"/>
  <c r="F30" i="6"/>
  <c r="F32" i="16"/>
  <c r="F29" i="6"/>
  <c r="F31" i="16"/>
  <c r="F28" i="6"/>
  <c r="F30" i="16"/>
  <c r="F27" i="6"/>
  <c r="F29" i="16"/>
  <c r="F26" i="6"/>
  <c r="F28" i="16"/>
  <c r="F25" i="6"/>
  <c r="F27" i="16"/>
  <c r="F24" i="6"/>
  <c r="F26" i="16"/>
  <c r="F23" i="6"/>
  <c r="F25" i="16"/>
  <c r="F22" i="6"/>
  <c r="F24" i="16"/>
  <c r="F21" i="6"/>
  <c r="F23" i="16"/>
  <c r="F20" i="6"/>
  <c r="F22" i="16"/>
  <c r="F19" i="6"/>
  <c r="F21" i="16"/>
  <c r="F18" i="6"/>
  <c r="F20" i="16"/>
  <c r="F17" i="6"/>
  <c r="F19" i="16"/>
  <c r="F16" i="6"/>
  <c r="F18" i="16"/>
  <c r="F15" i="6"/>
  <c r="F17" i="16"/>
  <c r="F14" i="6"/>
  <c r="F16" i="16"/>
  <c r="F13" i="6"/>
  <c r="F15" i="16"/>
  <c r="F12" i="6"/>
  <c r="F14" i="16"/>
  <c r="F11" i="6"/>
  <c r="F12" i="16"/>
  <c r="F9" i="6"/>
  <c r="F13" i="16"/>
  <c r="F10" i="6"/>
  <c r="F11" i="16"/>
  <c r="F8" i="6"/>
  <c r="F10" i="16"/>
  <c r="F7" i="6"/>
  <c r="F9" i="16"/>
  <c r="F6" i="6"/>
  <c r="F8" i="16"/>
  <c r="F5" i="6"/>
  <c r="F64" i="6"/>
  <c r="F59" i="6"/>
  <c r="F58" i="6"/>
  <c r="F7" i="16"/>
  <c r="F4" i="6"/>
  <c r="F59" i="1"/>
  <c r="F7" i="1"/>
  <c r="G7" i="1"/>
  <c r="F8" i="1"/>
  <c r="E5" i="6"/>
  <c r="E58" i="6"/>
  <c r="E59" i="6"/>
  <c r="E34" i="6"/>
  <c r="C9" i="4"/>
  <c r="D59" i="6"/>
  <c r="D64" i="6"/>
  <c r="F23" i="1"/>
  <c r="E20" i="6"/>
  <c r="F20" i="1"/>
  <c r="E17" i="6"/>
  <c r="F21" i="1"/>
  <c r="E18" i="6"/>
  <c r="F22" i="1"/>
  <c r="E19" i="6"/>
  <c r="F24" i="1"/>
  <c r="E21" i="6"/>
  <c r="F25" i="1"/>
  <c r="E22" i="6"/>
  <c r="F26" i="1"/>
  <c r="E23" i="6"/>
  <c r="F27" i="1"/>
  <c r="E24" i="6"/>
  <c r="F28" i="1"/>
  <c r="E25" i="6"/>
  <c r="F29" i="1"/>
  <c r="E26" i="6"/>
  <c r="F30" i="1"/>
  <c r="E27" i="6"/>
  <c r="F9" i="1"/>
  <c r="E6" i="6"/>
  <c r="F10" i="1"/>
  <c r="E7" i="6"/>
  <c r="F11" i="1"/>
  <c r="E8" i="6"/>
  <c r="F12" i="1"/>
  <c r="E9" i="6"/>
  <c r="F13" i="1"/>
  <c r="E10" i="6"/>
  <c r="F14" i="1"/>
  <c r="E11" i="6"/>
  <c r="F15" i="1"/>
  <c r="E12" i="6"/>
  <c r="F16" i="1"/>
  <c r="E13" i="6"/>
  <c r="F17" i="1"/>
  <c r="E14" i="6"/>
  <c r="F18" i="1"/>
  <c r="E15" i="6"/>
  <c r="F19" i="1"/>
  <c r="E16" i="6"/>
  <c r="F58" i="1"/>
  <c r="E55" i="6"/>
  <c r="F57" i="1"/>
  <c r="E54" i="6"/>
  <c r="F55" i="1"/>
  <c r="E52" i="6"/>
  <c r="F56" i="1"/>
  <c r="E53" i="6"/>
  <c r="F54" i="1"/>
  <c r="E51" i="6"/>
  <c r="F53" i="1"/>
  <c r="E50" i="6"/>
  <c r="F52" i="1"/>
  <c r="E49" i="6"/>
  <c r="F50" i="1"/>
  <c r="E47" i="6"/>
  <c r="F51" i="1"/>
  <c r="E48" i="6"/>
  <c r="F49" i="1"/>
  <c r="E46" i="6"/>
  <c r="F47" i="1"/>
  <c r="E44" i="6"/>
  <c r="F48" i="1"/>
  <c r="E45" i="6"/>
  <c r="F46" i="1"/>
  <c r="E43" i="6"/>
  <c r="F45" i="1"/>
  <c r="E42" i="6"/>
  <c r="F44" i="1"/>
  <c r="E41" i="6"/>
  <c r="F43" i="1"/>
  <c r="E40" i="6"/>
  <c r="F42" i="1"/>
  <c r="E39" i="6"/>
  <c r="F38" i="1"/>
  <c r="E35" i="6"/>
  <c r="F39" i="1"/>
  <c r="E36" i="6"/>
  <c r="F40" i="1"/>
  <c r="E37" i="6"/>
  <c r="F41" i="1"/>
  <c r="E38" i="6"/>
  <c r="F37" i="1"/>
  <c r="F36" i="1"/>
  <c r="E33" i="6"/>
  <c r="F35" i="1"/>
  <c r="E32" i="6"/>
  <c r="F34" i="1"/>
  <c r="E31" i="6"/>
  <c r="F33" i="1"/>
  <c r="E30" i="6"/>
  <c r="F32" i="1"/>
  <c r="E29" i="6"/>
  <c r="F31" i="1"/>
  <c r="E28" i="6"/>
  <c r="E4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59" i="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12" i="6"/>
  <c r="C15" i="6"/>
  <c r="C19" i="17"/>
  <c r="E64" i="6"/>
  <c r="C14" i="6"/>
  <c r="G4" i="6"/>
  <c r="C20" i="17"/>
  <c r="C16" i="6"/>
  <c r="C21" i="17"/>
  <c r="C17" i="6"/>
  <c r="C18" i="6"/>
  <c r="C22" i="17"/>
  <c r="C19" i="6"/>
  <c r="C23" i="17"/>
  <c r="C20" i="6"/>
  <c r="G25" i="6"/>
  <c r="G31" i="6"/>
  <c r="G37" i="6"/>
  <c r="C5" i="4" l="1"/>
  <c r="G64" i="6"/>
  <c r="G45" i="17"/>
  <c r="C10" i="4" l="1"/>
  <c r="C11" i="4"/>
  <c r="C16" i="4" s="1"/>
</calcChain>
</file>

<file path=xl/sharedStrings.xml><?xml version="1.0" encoding="utf-8"?>
<sst xmlns="http://schemas.openxmlformats.org/spreadsheetml/2006/main" count="91" uniqueCount="57">
  <si>
    <t>Week geëindig</t>
  </si>
  <si>
    <t>Regstellings</t>
  </si>
  <si>
    <t>Prod lewerings</t>
  </si>
  <si>
    <t>Prog Totaal</t>
  </si>
  <si>
    <t>Week ending</t>
  </si>
  <si>
    <t>Prod deliveries</t>
  </si>
  <si>
    <t>Adjustments</t>
  </si>
  <si>
    <t>Prog Total</t>
  </si>
  <si>
    <t>Periode totaal</t>
  </si>
  <si>
    <t>Period Total</t>
  </si>
  <si>
    <t>Outstanding after adjustment (tons)</t>
  </si>
  <si>
    <t>Uitstaande op NOK na aanpassings (tonne)</t>
  </si>
  <si>
    <t>Marketing season week</t>
  </si>
  <si>
    <t>Bemarkingseisoen week</t>
  </si>
  <si>
    <t>Notas/Notes</t>
  </si>
  <si>
    <t>Negative outstanding means a CEC under estimate/Negatief uitstaande beteken 'n NOK onderskatting</t>
  </si>
  <si>
    <t>Positive outstanding means a CEC over estimate/Positief uitstaande beteken 'n NOK oorskatting</t>
  </si>
  <si>
    <t>Delivery tempo needed to obtain CEC estimate</t>
  </si>
  <si>
    <t>Lewerings tempo benodig</t>
  </si>
  <si>
    <t>NOK Finale skatting</t>
  </si>
  <si>
    <t>Footnote:</t>
  </si>
  <si>
    <t xml:space="preserve">Remember that the actual producer deliveries as compared with the CEC include early deliveries for February and March as well as data for week 1 - 44. </t>
  </si>
  <si>
    <t>Therefore the comparison in this summary table ends at week 44 whereafter it is assumed that the early deliveries for the next season continues from week 45</t>
  </si>
  <si>
    <t>Delivery Estimate versus CEC Estimate / Braamde lewering versus NOK skatting</t>
  </si>
  <si>
    <t>Opsomming</t>
  </si>
  <si>
    <t>NOK - Farm use and seed retention</t>
  </si>
  <si>
    <t>Farm consumption, storage, seed retention etc</t>
  </si>
  <si>
    <t>Adjustment for seed retention</t>
  </si>
  <si>
    <t>Aanpassing vir saad terughouding</t>
  </si>
  <si>
    <t>Crop estimate MINUS farm consumption, storage, seed retention etc</t>
  </si>
  <si>
    <t>Produksieskatting MIN plaasverbruik, stoor, saad terughouding ens</t>
  </si>
  <si>
    <t>%  Lewerings vanaf week 16-44 / Oesskatting</t>
  </si>
  <si>
    <t>Deliveries as % of CEC estimate minus retensions (%)</t>
  </si>
  <si>
    <t>Lewerings as % van die NOK skatting minus terughoudings(%)</t>
  </si>
  <si>
    <t>2018/19</t>
  </si>
  <si>
    <t>Totale lewerings/Total deliveries</t>
  </si>
  <si>
    <t>% Gelewer van Oesskatting/% delivered crop estimate</t>
  </si>
  <si>
    <t>SAGIS lewerings weeklies (1 Mrt - 28 Feb)</t>
  </si>
  <si>
    <t>2019/20*</t>
  </si>
  <si>
    <t xml:space="preserve">Total deliveries  (tons) </t>
  </si>
  <si>
    <t xml:space="preserve">Totale lewerings  (tonne) </t>
  </si>
  <si>
    <t>Remaining weeks for delivery</t>
  </si>
  <si>
    <t>Uitstaande weke vir lewering</t>
  </si>
  <si>
    <t>Adjustment for on farm consumption &amp; storage (tons)</t>
  </si>
  <si>
    <t>Aanpassing vir plaasverbruik &amp; stoor (tonne)</t>
  </si>
  <si>
    <t>Soybean - Weekly delivery comparison /Sojabone - Weeklikse lewerings vergelyking</t>
  </si>
  <si>
    <t>Sonneblom / Sunflower</t>
  </si>
  <si>
    <t>SAGIS - Sonneblomsaad weeklikse produsentelewerings</t>
  </si>
  <si>
    <t>Sonneblomsaad / Sunflower seed</t>
  </si>
  <si>
    <t>Produsente lewerings in 2019/20 bemarkingseisoen / Producer deliveries in 2019/20 marketing season</t>
  </si>
  <si>
    <t>2020/21*</t>
  </si>
  <si>
    <t>Produsente lewerings in 2021/2022 bemarkingseisoen / Producer deliveries in 2021/2022 marketing season</t>
  </si>
  <si>
    <t>Produsente lewerings in 2020/2021 bemarkingseisoen / Producer deliveries in 2020/2021 marketing season</t>
  </si>
  <si>
    <t>2021/22*</t>
  </si>
  <si>
    <t>2021/22 bemarkingsjaar</t>
  </si>
  <si>
    <t>NOK 9de produksieskatting (ton)</t>
  </si>
  <si>
    <t>CEC 9th production estimate (tons)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</si>
</sst>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75" formatCode="_ * #,##0_ ;_ * \-#,##0_ ;_ * &quot;-&quot;_ ;_ @_ "/>
    <numFmt numFmtId="177" formatCode="_ * #,##0.00_ ;_ * \-#,##0.00_ ;_ * &quot;-&quot;??_ ;_ @_ "/>
    <numFmt numFmtId="186" formatCode="_ * #,##0_ ;_ * \-#,##0_ ;_ * &quot;-&quot;??_ ;_ @_ "/>
    <numFmt numFmtId="187" formatCode="0.0%"/>
    <numFmt numFmtId="204" formatCode="[$-409]d\-mmm\-yy;@"/>
  </numFmts>
  <fonts count="37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Calibri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rgb="FF00B050"/>
      <name val="Arial"/>
      <family val="2"/>
    </font>
    <font>
      <b/>
      <sz val="10"/>
      <color theme="9" tint="-0.249977111117893"/>
      <name val="Arial"/>
      <family val="2"/>
    </font>
    <font>
      <b/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/>
      <name val="Cambria"/>
      <family val="2"/>
      <scheme val="major"/>
    </font>
    <font>
      <b/>
      <sz val="12"/>
      <color theme="3"/>
      <name val="Cambria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double">
        <color theme="4"/>
      </bottom>
      <diagonal/>
    </border>
    <border>
      <left/>
      <right style="medium">
        <color indexed="64"/>
      </right>
      <top/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rgb="FF3F3F3F"/>
      </top>
      <bottom/>
      <diagonal/>
    </border>
    <border>
      <left/>
      <right style="medium">
        <color indexed="64"/>
      </right>
      <top style="thin">
        <color rgb="FF3F3F3F"/>
      </top>
      <bottom/>
      <diagonal/>
    </border>
    <border>
      <left style="medium">
        <color indexed="64"/>
      </left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double">
        <color theme="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/>
      <right style="medium">
        <color indexed="64"/>
      </right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rgb="FF3F3F3F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thin">
        <color theme="4"/>
      </top>
      <bottom style="double">
        <color theme="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</borders>
  <cellStyleXfs count="39">
    <xf numFmtId="0" fontId="0" fillId="0" borderId="0"/>
    <xf numFmtId="0" fontId="18" fillId="2" borderId="0" applyNumberFormat="0" applyBorder="0" applyAlignment="0" applyProtection="0"/>
    <xf numFmtId="177" fontId="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5" applyNumberFormat="0" applyFill="0" applyAlignment="0" applyProtection="0"/>
    <xf numFmtId="0" fontId="21" fillId="0" borderId="36" applyNumberFormat="0" applyFill="0" applyAlignment="0" applyProtection="0"/>
    <xf numFmtId="0" fontId="22" fillId="0" borderId="37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34" applyNumberFormat="0" applyAlignment="0" applyProtection="0"/>
    <xf numFmtId="0" fontId="8" fillId="0" borderId="0"/>
    <xf numFmtId="0" fontId="15" fillId="0" borderId="0">
      <alignment vertical="top"/>
    </xf>
    <xf numFmtId="0" fontId="8" fillId="0" borderId="0"/>
    <xf numFmtId="0" fontId="24" fillId="0" borderId="0"/>
    <xf numFmtId="0" fontId="18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3" borderId="38" applyNumberForma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9" applyNumberFormat="0" applyFill="0" applyAlignment="0" applyProtection="0"/>
  </cellStyleXfs>
  <cellXfs count="14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3" fillId="0" borderId="0" xfId="0" applyNumberFormat="1" applyFont="1"/>
    <xf numFmtId="186" fontId="3" fillId="0" borderId="0" xfId="2" applyNumberFormat="1" applyFont="1"/>
    <xf numFmtId="186" fontId="5" fillId="0" borderId="0" xfId="2" applyNumberFormat="1" applyFont="1"/>
    <xf numFmtId="0" fontId="5" fillId="0" borderId="0" xfId="0" applyFont="1"/>
    <xf numFmtId="186" fontId="6" fillId="0" borderId="0" xfId="2" applyNumberFormat="1" applyFont="1"/>
    <xf numFmtId="0" fontId="6" fillId="0" borderId="0" xfId="0" applyFont="1"/>
    <xf numFmtId="186" fontId="0" fillId="0" borderId="0" xfId="0" applyNumberFormat="1"/>
    <xf numFmtId="0" fontId="3" fillId="0" borderId="0" xfId="0" applyFont="1" applyBorder="1"/>
    <xf numFmtId="0" fontId="0" fillId="0" borderId="0" xfId="0" applyBorder="1"/>
    <xf numFmtId="49" fontId="3" fillId="0" borderId="0" xfId="0" applyNumberFormat="1" applyFont="1" applyBorder="1"/>
    <xf numFmtId="0" fontId="2" fillId="0" borderId="0" xfId="0" applyFont="1" applyBorder="1"/>
    <xf numFmtId="0" fontId="29" fillId="0" borderId="0" xfId="0" applyFont="1" applyBorder="1"/>
    <xf numFmtId="15" fontId="30" fillId="0" borderId="0" xfId="0" applyNumberFormat="1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left" wrapText="1"/>
    </xf>
    <xf numFmtId="0" fontId="8" fillId="0" borderId="1" xfId="0" applyFont="1" applyBorder="1" applyAlignment="1">
      <alignment horizontal="right"/>
    </xf>
    <xf numFmtId="0" fontId="8" fillId="0" borderId="2" xfId="0" applyFont="1" applyBorder="1"/>
    <xf numFmtId="0" fontId="23" fillId="4" borderId="40" xfId="20" applyBorder="1" applyAlignment="1">
      <alignment horizontal="right"/>
    </xf>
    <xf numFmtId="186" fontId="3" fillId="0" borderId="3" xfId="2" applyNumberFormat="1" applyFont="1" applyBorder="1" applyAlignment="1">
      <alignment horizontal="center"/>
    </xf>
    <xf numFmtId="0" fontId="3" fillId="0" borderId="3" xfId="0" applyFont="1" applyBorder="1"/>
    <xf numFmtId="0" fontId="8" fillId="0" borderId="3" xfId="0" applyFont="1" applyBorder="1"/>
    <xf numFmtId="0" fontId="23" fillId="4" borderId="41" xfId="20" applyBorder="1"/>
    <xf numFmtId="0" fontId="22" fillId="0" borderId="4" xfId="18" applyBorder="1" applyAlignment="1">
      <alignment horizontal="center"/>
    </xf>
    <xf numFmtId="0" fontId="28" fillId="0" borderId="42" xfId="38" applyBorder="1" applyAlignment="1">
      <alignment horizontal="right"/>
    </xf>
    <xf numFmtId="0" fontId="28" fillId="0" borderId="43" xfId="38" applyBorder="1"/>
    <xf numFmtId="0" fontId="3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0" fontId="9" fillId="0" borderId="5" xfId="0" applyFont="1" applyBorder="1"/>
    <xf numFmtId="0" fontId="22" fillId="0" borderId="37" xfId="18" applyFont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186" fontId="11" fillId="0" borderId="6" xfId="2" applyNumberFormat="1" applyFont="1" applyBorder="1"/>
    <xf numFmtId="0" fontId="10" fillId="0" borderId="4" xfId="0" applyFont="1" applyBorder="1" applyAlignment="1">
      <alignment horizontal="center"/>
    </xf>
    <xf numFmtId="186" fontId="12" fillId="0" borderId="7" xfId="9" applyNumberFormat="1" applyFont="1" applyBorder="1"/>
    <xf numFmtId="0" fontId="10" fillId="0" borderId="8" xfId="0" applyFont="1" applyBorder="1" applyAlignment="1">
      <alignment horizontal="center"/>
    </xf>
    <xf numFmtId="186" fontId="12" fillId="0" borderId="6" xfId="9" applyNumberFormat="1" applyFont="1" applyBorder="1"/>
    <xf numFmtId="186" fontId="10" fillId="0" borderId="0" xfId="2" applyNumberFormat="1" applyFont="1"/>
    <xf numFmtId="186" fontId="11" fillId="0" borderId="0" xfId="2" applyNumberFormat="1" applyFont="1"/>
    <xf numFmtId="186" fontId="12" fillId="0" borderId="0" xfId="2" applyNumberFormat="1" applyFont="1"/>
    <xf numFmtId="0" fontId="3" fillId="0" borderId="44" xfId="0" applyFont="1" applyBorder="1" applyAlignment="1">
      <alignment horizontal="right" vertical="center" wrapText="1"/>
    </xf>
    <xf numFmtId="0" fontId="3" fillId="0" borderId="9" xfId="0" applyFont="1" applyBorder="1"/>
    <xf numFmtId="49" fontId="3" fillId="0" borderId="10" xfId="0" applyNumberFormat="1" applyFont="1" applyBorder="1"/>
    <xf numFmtId="0" fontId="3" fillId="0" borderId="45" xfId="0" applyFont="1" applyBorder="1" applyAlignment="1">
      <alignment horizontal="left" vertical="center"/>
    </xf>
    <xf numFmtId="186" fontId="31" fillId="4" borderId="11" xfId="20" applyNumberFormat="1" applyFont="1" applyBorder="1" applyAlignment="1">
      <alignment horizontal="left" vertical="center" wrapText="1"/>
    </xf>
    <xf numFmtId="186" fontId="23" fillId="4" borderId="6" xfId="20" applyNumberFormat="1" applyFont="1" applyBorder="1"/>
    <xf numFmtId="0" fontId="3" fillId="0" borderId="10" xfId="0" applyFont="1" applyBorder="1"/>
    <xf numFmtId="1" fontId="10" fillId="0" borderId="0" xfId="0" applyNumberFormat="1" applyFont="1"/>
    <xf numFmtId="1" fontId="22" fillId="0" borderId="37" xfId="18" applyNumberFormat="1" applyFont="1" applyAlignment="1">
      <alignment horizontal="center" vertical="center" wrapText="1"/>
    </xf>
    <xf numFmtId="1" fontId="23" fillId="4" borderId="6" xfId="20" applyNumberFormat="1" applyFont="1" applyBorder="1"/>
    <xf numFmtId="1" fontId="3" fillId="0" borderId="0" xfId="0" applyNumberFormat="1" applyFont="1"/>
    <xf numFmtId="1" fontId="10" fillId="0" borderId="0" xfId="2" applyNumberFormat="1" applyFont="1"/>
    <xf numFmtId="1" fontId="3" fillId="0" borderId="0" xfId="2" applyNumberFormat="1" applyFont="1"/>
    <xf numFmtId="186" fontId="32" fillId="4" borderId="6" xfId="2" applyNumberFormat="1" applyFont="1" applyFill="1" applyBorder="1" applyAlignment="1">
      <alignment horizontal="center" vertical="center"/>
    </xf>
    <xf numFmtId="186" fontId="32" fillId="4" borderId="6" xfId="20" applyNumberFormat="1" applyFont="1" applyBorder="1" applyAlignment="1">
      <alignment horizontal="center" vertical="center" wrapText="1"/>
    </xf>
    <xf numFmtId="186" fontId="33" fillId="4" borderId="12" xfId="20" applyNumberFormat="1" applyFont="1" applyBorder="1" applyAlignment="1">
      <alignment horizontal="right" vertical="center" wrapText="1"/>
    </xf>
    <xf numFmtId="186" fontId="33" fillId="4" borderId="6" xfId="20" applyNumberFormat="1" applyFont="1" applyBorder="1" applyAlignment="1">
      <alignment horizontal="center" vertical="center" wrapText="1"/>
    </xf>
    <xf numFmtId="9" fontId="0" fillId="0" borderId="0" xfId="33" applyFont="1"/>
    <xf numFmtId="0" fontId="28" fillId="0" borderId="46" xfId="38" applyBorder="1"/>
    <xf numFmtId="0" fontId="21" fillId="5" borderId="13" xfId="17" applyFill="1" applyBorder="1" applyAlignment="1">
      <alignment horizontal="center"/>
    </xf>
    <xf numFmtId="49" fontId="23" fillId="4" borderId="6" xfId="20" applyNumberFormat="1" applyBorder="1" applyAlignment="1">
      <alignment horizontal="center"/>
    </xf>
    <xf numFmtId="186" fontId="23" fillId="4" borderId="6" xfId="20" applyNumberFormat="1" applyFont="1" applyBorder="1"/>
    <xf numFmtId="0" fontId="21" fillId="5" borderId="14" xfId="17" applyFill="1" applyBorder="1" applyAlignment="1">
      <alignment horizontal="center"/>
    </xf>
    <xf numFmtId="49" fontId="21" fillId="5" borderId="4" xfId="17" applyNumberFormat="1" applyFill="1" applyBorder="1" applyAlignment="1">
      <alignment horizontal="center"/>
    </xf>
    <xf numFmtId="0" fontId="26" fillId="3" borderId="47" xfId="32" applyBorder="1"/>
    <xf numFmtId="49" fontId="26" fillId="3" borderId="15" xfId="32" applyNumberFormat="1" applyBorder="1"/>
    <xf numFmtId="186" fontId="26" fillId="3" borderId="16" xfId="32" applyNumberFormat="1" applyBorder="1"/>
    <xf numFmtId="49" fontId="26" fillId="5" borderId="17" xfId="32" applyNumberFormat="1" applyFill="1" applyBorder="1"/>
    <xf numFmtId="0" fontId="21" fillId="5" borderId="18" xfId="17" applyFill="1" applyBorder="1" applyAlignment="1">
      <alignment horizontal="center"/>
    </xf>
    <xf numFmtId="43" fontId="0" fillId="0" borderId="0" xfId="0" applyNumberFormat="1"/>
    <xf numFmtId="0" fontId="33" fillId="3" borderId="1" xfId="32" applyFont="1" applyBorder="1" applyAlignment="1">
      <alignment horizontal="right"/>
    </xf>
    <xf numFmtId="0" fontId="33" fillId="3" borderId="2" xfId="32" applyFont="1" applyBorder="1" applyAlignment="1">
      <alignment wrapText="1"/>
    </xf>
    <xf numFmtId="0" fontId="33" fillId="3" borderId="48" xfId="32" applyFont="1" applyBorder="1" applyAlignment="1">
      <alignment horizontal="right"/>
    </xf>
    <xf numFmtId="0" fontId="33" fillId="3" borderId="49" xfId="32" applyFont="1" applyBorder="1"/>
    <xf numFmtId="186" fontId="33" fillId="0" borderId="50" xfId="38" applyNumberFormat="1" applyFont="1" applyBorder="1" applyAlignment="1">
      <alignment horizontal="center"/>
    </xf>
    <xf numFmtId="0" fontId="26" fillId="3" borderId="19" xfId="32" applyBorder="1"/>
    <xf numFmtId="0" fontId="26" fillId="5" borderId="20" xfId="32" applyFill="1" applyBorder="1"/>
    <xf numFmtId="0" fontId="19" fillId="0" borderId="21" xfId="15" applyBorder="1" applyAlignment="1">
      <alignment wrapText="1"/>
    </xf>
    <xf numFmtId="0" fontId="19" fillId="0" borderId="22" xfId="15" applyBorder="1" applyAlignment="1">
      <alignment wrapText="1"/>
    </xf>
    <xf numFmtId="186" fontId="26" fillId="3" borderId="23" xfId="32" applyNumberFormat="1" applyBorder="1"/>
    <xf numFmtId="186" fontId="0" fillId="0" borderId="0" xfId="0" applyNumberFormat="1" applyBorder="1"/>
    <xf numFmtId="0" fontId="8" fillId="0" borderId="0" xfId="0" applyFont="1" applyBorder="1"/>
    <xf numFmtId="0" fontId="21" fillId="5" borderId="24" xfId="17" applyFill="1" applyBorder="1" applyAlignment="1">
      <alignment horizontal="center"/>
    </xf>
    <xf numFmtId="186" fontId="26" fillId="3" borderId="23" xfId="7" applyNumberFormat="1" applyFont="1" applyFill="1" applyBorder="1" applyAlignment="1">
      <alignment horizontal="center"/>
    </xf>
    <xf numFmtId="49" fontId="26" fillId="3" borderId="51" xfId="32" applyNumberFormat="1" applyBorder="1"/>
    <xf numFmtId="0" fontId="21" fillId="5" borderId="25" xfId="17" applyFill="1" applyBorder="1" applyAlignment="1"/>
    <xf numFmtId="49" fontId="28" fillId="0" borderId="52" xfId="38" applyNumberFormat="1" applyBorder="1"/>
    <xf numFmtId="186" fontId="23" fillId="4" borderId="6" xfId="2" applyNumberFormat="1" applyFont="1" applyFill="1" applyBorder="1"/>
    <xf numFmtId="186" fontId="33" fillId="3" borderId="53" xfId="2" applyNumberFormat="1" applyFont="1" applyFill="1" applyBorder="1"/>
    <xf numFmtId="175" fontId="23" fillId="4" borderId="6" xfId="20" applyNumberFormat="1" applyFont="1" applyBorder="1"/>
    <xf numFmtId="49" fontId="28" fillId="0" borderId="0" xfId="38" applyNumberFormat="1" applyBorder="1"/>
    <xf numFmtId="0" fontId="34" fillId="0" borderId="1" xfId="38" applyFont="1" applyBorder="1"/>
    <xf numFmtId="204" fontId="10" fillId="0" borderId="0" xfId="0" applyNumberFormat="1" applyFont="1"/>
    <xf numFmtId="204" fontId="9" fillId="0" borderId="26" xfId="0" applyNumberFormat="1" applyFont="1" applyBorder="1"/>
    <xf numFmtId="204" fontId="22" fillId="0" borderId="37" xfId="18" applyNumberFormat="1" applyFont="1" applyAlignment="1">
      <alignment horizontal="center" vertical="center" wrapText="1"/>
    </xf>
    <xf numFmtId="204" fontId="10" fillId="0" borderId="4" xfId="0" applyNumberFormat="1" applyFont="1" applyBorder="1" applyAlignment="1">
      <alignment horizontal="center"/>
    </xf>
    <xf numFmtId="204" fontId="3" fillId="0" borderId="0" xfId="0" applyNumberFormat="1" applyFont="1"/>
    <xf numFmtId="0" fontId="3" fillId="0" borderId="27" xfId="0" applyFont="1" applyBorder="1"/>
    <xf numFmtId="0" fontId="21" fillId="5" borderId="28" xfId="17" applyFill="1" applyBorder="1" applyAlignment="1">
      <alignment horizontal="center"/>
    </xf>
    <xf numFmtId="186" fontId="26" fillId="3" borderId="15" xfId="7" applyNumberFormat="1" applyFont="1" applyFill="1" applyBorder="1" applyAlignment="1">
      <alignment horizontal="center"/>
    </xf>
    <xf numFmtId="186" fontId="26" fillId="5" borderId="17" xfId="7" applyNumberFormat="1" applyFont="1" applyFill="1" applyBorder="1" applyAlignment="1">
      <alignment horizontal="center"/>
    </xf>
    <xf numFmtId="0" fontId="2" fillId="0" borderId="10" xfId="21" applyNumberFormat="1" applyFont="1" applyBorder="1"/>
    <xf numFmtId="186" fontId="34" fillId="0" borderId="1" xfId="38" applyNumberFormat="1" applyFont="1" applyBorder="1"/>
    <xf numFmtId="0" fontId="3" fillId="0" borderId="29" xfId="0" applyFont="1" applyBorder="1"/>
    <xf numFmtId="186" fontId="23" fillId="4" borderId="54" xfId="20" applyNumberFormat="1" applyBorder="1"/>
    <xf numFmtId="186" fontId="26" fillId="5" borderId="11" xfId="7" applyNumberFormat="1" applyFont="1" applyFill="1" applyBorder="1" applyAlignment="1">
      <alignment horizontal="center"/>
    </xf>
    <xf numFmtId="0" fontId="2" fillId="0" borderId="24" xfId="21" applyNumberFormat="1" applyFont="1" applyBorder="1"/>
    <xf numFmtId="186" fontId="28" fillId="0" borderId="55" xfId="38" applyNumberFormat="1" applyBorder="1"/>
    <xf numFmtId="186" fontId="34" fillId="0" borderId="27" xfId="38" applyNumberFormat="1" applyFont="1" applyBorder="1"/>
    <xf numFmtId="0" fontId="3" fillId="0" borderId="24" xfId="0" applyFont="1" applyBorder="1"/>
    <xf numFmtId="186" fontId="32" fillId="0" borderId="56" xfId="20" applyNumberFormat="1" applyFont="1" applyFill="1" applyBorder="1"/>
    <xf numFmtId="187" fontId="33" fillId="3" borderId="3" xfId="33" applyNumberFormat="1" applyFont="1" applyFill="1" applyBorder="1" applyAlignment="1">
      <alignment horizontal="center"/>
    </xf>
    <xf numFmtId="0" fontId="18" fillId="0" borderId="1" xfId="1" applyFill="1" applyBorder="1" applyAlignment="1">
      <alignment horizontal="center"/>
    </xf>
    <xf numFmtId="15" fontId="23" fillId="4" borderId="6" xfId="20" applyNumberFormat="1" applyBorder="1" applyAlignment="1">
      <alignment horizontal="center"/>
    </xf>
    <xf numFmtId="186" fontId="32" fillId="0" borderId="0" xfId="20" applyNumberFormat="1" applyFont="1" applyFill="1" applyBorder="1"/>
    <xf numFmtId="186" fontId="23" fillId="4" borderId="27" xfId="20" applyNumberFormat="1" applyBorder="1"/>
    <xf numFmtId="49" fontId="26" fillId="3" borderId="57" xfId="32" applyNumberFormat="1" applyBorder="1"/>
    <xf numFmtId="186" fontId="12" fillId="0" borderId="4" xfId="9" applyNumberFormat="1" applyFont="1" applyBorder="1"/>
    <xf numFmtId="9" fontId="26" fillId="3" borderId="58" xfId="32" applyNumberFormat="1" applyBorder="1" applyAlignment="1">
      <alignment horizontal="center"/>
    </xf>
    <xf numFmtId="0" fontId="22" fillId="0" borderId="9" xfId="19" applyBorder="1" applyAlignment="1">
      <alignment horizontal="center"/>
    </xf>
    <xf numFmtId="0" fontId="22" fillId="0" borderId="10" xfId="19" applyBorder="1" applyAlignment="1">
      <alignment horizontal="center"/>
    </xf>
    <xf numFmtId="0" fontId="22" fillId="0" borderId="30" xfId="19" applyBorder="1" applyAlignment="1">
      <alignment horizontal="center"/>
    </xf>
    <xf numFmtId="0" fontId="27" fillId="0" borderId="21" xfId="37" applyBorder="1" applyAlignment="1">
      <alignment horizontal="center"/>
    </xf>
    <xf numFmtId="0" fontId="27" fillId="0" borderId="22" xfId="37" applyBorder="1" applyAlignment="1">
      <alignment horizontal="center"/>
    </xf>
    <xf numFmtId="0" fontId="27" fillId="0" borderId="31" xfId="37" applyBorder="1" applyAlignment="1">
      <alignment horizontal="center"/>
    </xf>
    <xf numFmtId="0" fontId="20" fillId="0" borderId="9" xfId="16" applyBorder="1" applyAlignment="1">
      <alignment horizontal="center"/>
    </xf>
    <xf numFmtId="0" fontId="20" fillId="0" borderId="10" xfId="16" applyBorder="1" applyAlignment="1">
      <alignment horizontal="center"/>
    </xf>
    <xf numFmtId="0" fontId="20" fillId="0" borderId="30" xfId="16" applyBorder="1" applyAlignment="1">
      <alignment horizontal="center"/>
    </xf>
    <xf numFmtId="0" fontId="22" fillId="0" borderId="35" xfId="16" applyFont="1" applyAlignment="1">
      <alignment horizontal="center"/>
    </xf>
    <xf numFmtId="0" fontId="35" fillId="0" borderId="35" xfId="37" applyFont="1" applyBorder="1" applyAlignment="1">
      <alignment horizontal="center"/>
    </xf>
    <xf numFmtId="0" fontId="22" fillId="0" borderId="32" xfId="16" applyFont="1" applyBorder="1" applyAlignment="1">
      <alignment horizontal="center"/>
    </xf>
    <xf numFmtId="0" fontId="22" fillId="0" borderId="33" xfId="16" applyFont="1" applyBorder="1" applyAlignment="1">
      <alignment horizontal="center"/>
    </xf>
    <xf numFmtId="49" fontId="19" fillId="0" borderId="1" xfId="15" applyNumberFormat="1" applyBorder="1" applyAlignment="1">
      <alignment horizontal="center" wrapText="1"/>
    </xf>
    <xf numFmtId="49" fontId="19" fillId="0" borderId="0" xfId="15" applyNumberFormat="1" applyBorder="1" applyAlignment="1">
      <alignment horizontal="center" wrapText="1"/>
    </xf>
    <xf numFmtId="49" fontId="19" fillId="0" borderId="9" xfId="15" applyNumberFormat="1" applyBorder="1" applyAlignment="1">
      <alignment horizontal="center" wrapText="1"/>
    </xf>
    <xf numFmtId="49" fontId="19" fillId="0" borderId="10" xfId="15" applyNumberFormat="1" applyBorder="1" applyAlignment="1">
      <alignment horizontal="center" wrapText="1"/>
    </xf>
    <xf numFmtId="0" fontId="36" fillId="0" borderId="21" xfId="37" applyFont="1" applyBorder="1" applyAlignment="1">
      <alignment horizontal="center"/>
    </xf>
    <xf numFmtId="0" fontId="36" fillId="0" borderId="22" xfId="37" applyFont="1" applyBorder="1" applyAlignment="1">
      <alignment horizontal="center"/>
    </xf>
  </cellXfs>
  <cellStyles count="39">
    <cellStyle name="20% - Accent2" xfId="1" builtinId="34"/>
    <cellStyle name="Comma" xfId="2" builtinId="3"/>
    <cellStyle name="Comma 12" xfId="3"/>
    <cellStyle name="Comma 12 2" xfId="4"/>
    <cellStyle name="Comma 13" xfId="5"/>
    <cellStyle name="Comma 13 2" xfId="6"/>
    <cellStyle name="Comma 14" xfId="7"/>
    <cellStyle name="Comma 14 2" xfId="8"/>
    <cellStyle name="Comma 2 2" xfId="9"/>
    <cellStyle name="Comma 3 2" xfId="10"/>
    <cellStyle name="Comma 4 2" xfId="11"/>
    <cellStyle name="Comma 5 2" xfId="12"/>
    <cellStyle name="Comma 6 2" xfId="13"/>
    <cellStyle name="Comma 7 2" xfId="14"/>
    <cellStyle name="Explanatory Text" xfId="15" builtinId="53"/>
    <cellStyle name="Heading 1" xfId="16" builtinId="16"/>
    <cellStyle name="Heading 2" xfId="17" builtinId="17"/>
    <cellStyle name="Heading 3" xfId="18" builtinId="18"/>
    <cellStyle name="Heading 4" xfId="19" builtinId="19"/>
    <cellStyle name="Input" xfId="20" builtinId="20"/>
    <cellStyle name="Normal" xfId="0" builtinId="0"/>
    <cellStyle name="Normal 2 2" xfId="21"/>
    <cellStyle name="Normal 2 3" xfId="22"/>
    <cellStyle name="Normal 3" xfId="23"/>
    <cellStyle name="Normal 3 2" xfId="24"/>
    <cellStyle name="Normal 4" xfId="25"/>
    <cellStyle name="Normal 4 2" xfId="26"/>
    <cellStyle name="Normal 5" xfId="27"/>
    <cellStyle name="Normal 5 2" xfId="28"/>
    <cellStyle name="Normal 6" xfId="29"/>
    <cellStyle name="Normal 7" xfId="30"/>
    <cellStyle name="Normal 8" xfId="31"/>
    <cellStyle name="Output" xfId="32" builtinId="21"/>
    <cellStyle name="Percent" xfId="33" builtinId="5"/>
    <cellStyle name="Percent 3" xfId="34"/>
    <cellStyle name="Percent 3 2" xfId="35"/>
    <cellStyle name="Percent 4" xfId="36"/>
    <cellStyle name="Title" xfId="37" builtinId="15"/>
    <cellStyle name="Total" xfId="38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4.xml"/><Relationship Id="rId12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customXml" Target="../customXml/item4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ZA"/>
              <a:t>Weeklikse sonneblomsaad lewerings (Bemarkingsjaar: Maart tot Februarie)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130750959140574"/>
          <c:y val="9.6605481626658773E-2"/>
          <c:w val="0.87367139367068836"/>
          <c:h val="0.743335884275494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'Sonneblom - Sunflower'!$F$3</c:f>
              <c:strCache>
                <c:ptCount val="1"/>
                <c:pt idx="0">
                  <c:v>2020/21*</c:v>
                </c:pt>
              </c:strCache>
            </c:strRef>
          </c:tx>
          <c:invertIfNegative val="0"/>
          <c:val>
            <c:numRef>
              <c:f>'Sonneblom - Sunflower'!$F$4:$F$56</c:f>
              <c:numCache>
                <c:formatCode>_ * #\ ##0_ ;_ * \-#\ ##0_ ;_ * "-"??_ ;_ @_ </c:formatCode>
                <c:ptCount val="53"/>
                <c:pt idx="0">
                  <c:v>34</c:v>
                </c:pt>
                <c:pt idx="1">
                  <c:v>558</c:v>
                </c:pt>
                <c:pt idx="2">
                  <c:v>434</c:v>
                </c:pt>
                <c:pt idx="3">
                  <c:v>7110</c:v>
                </c:pt>
                <c:pt idx="4">
                  <c:v>1596</c:v>
                </c:pt>
                <c:pt idx="5">
                  <c:v>8058</c:v>
                </c:pt>
                <c:pt idx="6">
                  <c:v>7353</c:v>
                </c:pt>
                <c:pt idx="7">
                  <c:v>48646</c:v>
                </c:pt>
                <c:pt idx="8">
                  <c:v>1020</c:v>
                </c:pt>
                <c:pt idx="9">
                  <c:v>65843</c:v>
                </c:pt>
                <c:pt idx="10">
                  <c:v>70700</c:v>
                </c:pt>
                <c:pt idx="11">
                  <c:v>65686</c:v>
                </c:pt>
                <c:pt idx="12">
                  <c:v>104548</c:v>
                </c:pt>
                <c:pt idx="13">
                  <c:v>66559</c:v>
                </c:pt>
                <c:pt idx="14">
                  <c:v>74767</c:v>
                </c:pt>
                <c:pt idx="15">
                  <c:v>41096</c:v>
                </c:pt>
                <c:pt idx="16">
                  <c:v>114508</c:v>
                </c:pt>
                <c:pt idx="17">
                  <c:v>17107</c:v>
                </c:pt>
                <c:pt idx="18">
                  <c:v>23517</c:v>
                </c:pt>
                <c:pt idx="19">
                  <c:v>11365</c:v>
                </c:pt>
                <c:pt idx="20">
                  <c:v>4720</c:v>
                </c:pt>
                <c:pt idx="21">
                  <c:v>37562</c:v>
                </c:pt>
                <c:pt idx="22">
                  <c:v>714</c:v>
                </c:pt>
                <c:pt idx="23">
                  <c:v>508</c:v>
                </c:pt>
                <c:pt idx="24">
                  <c:v>484</c:v>
                </c:pt>
                <c:pt idx="25">
                  <c:v>2504</c:v>
                </c:pt>
                <c:pt idx="26">
                  <c:v>52</c:v>
                </c:pt>
                <c:pt idx="27">
                  <c:v>415</c:v>
                </c:pt>
                <c:pt idx="28">
                  <c:v>473</c:v>
                </c:pt>
                <c:pt idx="29">
                  <c:v>2012</c:v>
                </c:pt>
                <c:pt idx="30">
                  <c:v>12</c:v>
                </c:pt>
                <c:pt idx="31">
                  <c:v>92</c:v>
                </c:pt>
                <c:pt idx="32">
                  <c:v>22</c:v>
                </c:pt>
                <c:pt idx="33">
                  <c:v>52</c:v>
                </c:pt>
                <c:pt idx="34">
                  <c:v>397</c:v>
                </c:pt>
                <c:pt idx="35">
                  <c:v>301</c:v>
                </c:pt>
                <c:pt idx="36">
                  <c:v>323</c:v>
                </c:pt>
                <c:pt idx="37">
                  <c:v>382</c:v>
                </c:pt>
                <c:pt idx="38">
                  <c:v>1589</c:v>
                </c:pt>
                <c:pt idx="39">
                  <c:v>141</c:v>
                </c:pt>
                <c:pt idx="40">
                  <c:v>214</c:v>
                </c:pt>
                <c:pt idx="41">
                  <c:v>182</c:v>
                </c:pt>
                <c:pt idx="42">
                  <c:v>455</c:v>
                </c:pt>
                <c:pt idx="43">
                  <c:v>31</c:v>
                </c:pt>
                <c:pt idx="44">
                  <c:v>64</c:v>
                </c:pt>
                <c:pt idx="45">
                  <c:v>72</c:v>
                </c:pt>
                <c:pt idx="46">
                  <c:v>233</c:v>
                </c:pt>
                <c:pt idx="47">
                  <c:v>-25</c:v>
                </c:pt>
                <c:pt idx="48">
                  <c:v>57</c:v>
                </c:pt>
                <c:pt idx="49">
                  <c:v>204</c:v>
                </c:pt>
                <c:pt idx="50">
                  <c:v>449</c:v>
                </c:pt>
                <c:pt idx="51">
                  <c:v>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6B-4D30-8DA4-851322364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147698384"/>
        <c:axId val="1"/>
      </c:barChart>
      <c:lineChart>
        <c:grouping val="standard"/>
        <c:varyColors val="0"/>
        <c:ser>
          <c:idx val="0"/>
          <c:order val="0"/>
          <c:tx>
            <c:strRef>
              <c:f>'Sonneblom - Sunflower'!$E$3</c:f>
              <c:strCache>
                <c:ptCount val="1"/>
                <c:pt idx="0">
                  <c:v>2019/20*</c:v>
                </c:pt>
              </c:strCache>
            </c:strRef>
          </c:tx>
          <c:marker>
            <c:symbol val="none"/>
          </c:marker>
          <c:val>
            <c:numRef>
              <c:f>'Sonneblom - Sunflower'!$E$4:$E$56</c:f>
              <c:numCache>
                <c:formatCode>_ * #\ ##0_ ;_ * \-#\ ##0_ ;_ * "-"??_ ;_ @_ </c:formatCode>
                <c:ptCount val="53"/>
                <c:pt idx="0">
                  <c:v>670</c:v>
                </c:pt>
                <c:pt idx="1">
                  <c:v>1229</c:v>
                </c:pt>
                <c:pt idx="2">
                  <c:v>932</c:v>
                </c:pt>
                <c:pt idx="3">
                  <c:v>925</c:v>
                </c:pt>
                <c:pt idx="4">
                  <c:v>2239</c:v>
                </c:pt>
                <c:pt idx="5">
                  <c:v>1113</c:v>
                </c:pt>
                <c:pt idx="6">
                  <c:v>1423</c:v>
                </c:pt>
                <c:pt idx="7">
                  <c:v>6092</c:v>
                </c:pt>
                <c:pt idx="8">
                  <c:v>10081</c:v>
                </c:pt>
                <c:pt idx="9">
                  <c:v>10026</c:v>
                </c:pt>
                <c:pt idx="10">
                  <c:v>17580</c:v>
                </c:pt>
                <c:pt idx="11">
                  <c:v>24924</c:v>
                </c:pt>
                <c:pt idx="12">
                  <c:v>41246</c:v>
                </c:pt>
                <c:pt idx="13">
                  <c:v>73007</c:v>
                </c:pt>
                <c:pt idx="14">
                  <c:v>56131</c:v>
                </c:pt>
                <c:pt idx="15">
                  <c:v>53151</c:v>
                </c:pt>
                <c:pt idx="16">
                  <c:v>43137</c:v>
                </c:pt>
                <c:pt idx="17">
                  <c:v>83104</c:v>
                </c:pt>
                <c:pt idx="18">
                  <c:v>59121</c:v>
                </c:pt>
                <c:pt idx="19">
                  <c:v>63782</c:v>
                </c:pt>
                <c:pt idx="20">
                  <c:v>37323</c:v>
                </c:pt>
                <c:pt idx="21">
                  <c:v>66503</c:v>
                </c:pt>
                <c:pt idx="22">
                  <c:v>1123</c:v>
                </c:pt>
                <c:pt idx="23">
                  <c:v>2717</c:v>
                </c:pt>
                <c:pt idx="24">
                  <c:v>1858</c:v>
                </c:pt>
                <c:pt idx="25">
                  <c:v>1924</c:v>
                </c:pt>
                <c:pt idx="26">
                  <c:v>6549</c:v>
                </c:pt>
                <c:pt idx="27">
                  <c:v>276</c:v>
                </c:pt>
                <c:pt idx="28">
                  <c:v>591</c:v>
                </c:pt>
                <c:pt idx="29">
                  <c:v>195</c:v>
                </c:pt>
                <c:pt idx="30">
                  <c:v>1684</c:v>
                </c:pt>
                <c:pt idx="31">
                  <c:v>60</c:v>
                </c:pt>
                <c:pt idx="32">
                  <c:v>477</c:v>
                </c:pt>
                <c:pt idx="33">
                  <c:v>352</c:v>
                </c:pt>
                <c:pt idx="34">
                  <c:v>1568</c:v>
                </c:pt>
                <c:pt idx="35">
                  <c:v>10</c:v>
                </c:pt>
                <c:pt idx="36">
                  <c:v>74</c:v>
                </c:pt>
                <c:pt idx="37">
                  <c:v>25</c:v>
                </c:pt>
                <c:pt idx="38">
                  <c:v>88</c:v>
                </c:pt>
                <c:pt idx="39">
                  <c:v>640</c:v>
                </c:pt>
                <c:pt idx="40">
                  <c:v>279</c:v>
                </c:pt>
                <c:pt idx="41">
                  <c:v>139</c:v>
                </c:pt>
                <c:pt idx="42">
                  <c:v>46</c:v>
                </c:pt>
                <c:pt idx="43">
                  <c:v>-8</c:v>
                </c:pt>
                <c:pt idx="44">
                  <c:v>84</c:v>
                </c:pt>
                <c:pt idx="45">
                  <c:v>127</c:v>
                </c:pt>
                <c:pt idx="46">
                  <c:v>117</c:v>
                </c:pt>
                <c:pt idx="47">
                  <c:v>31</c:v>
                </c:pt>
                <c:pt idx="48">
                  <c:v>2297</c:v>
                </c:pt>
                <c:pt idx="49">
                  <c:v>192</c:v>
                </c:pt>
                <c:pt idx="50">
                  <c:v>30</c:v>
                </c:pt>
                <c:pt idx="51">
                  <c:v>178</c:v>
                </c:pt>
                <c:pt idx="52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6B-4D30-8DA4-851322364D64}"/>
            </c:ext>
          </c:extLst>
        </c:ser>
        <c:ser>
          <c:idx val="2"/>
          <c:order val="2"/>
          <c:tx>
            <c:strRef>
              <c:f>'Sonneblom - Sunflower'!$G$3</c:f>
              <c:strCache>
                <c:ptCount val="1"/>
                <c:pt idx="0">
                  <c:v>2021/22*</c:v>
                </c:pt>
              </c:strCache>
            </c:strRef>
          </c:tx>
          <c:marker>
            <c:symbol val="none"/>
          </c:marker>
          <c:val>
            <c:numRef>
              <c:f>'Sonneblom - Sunflower'!$G$4:$G$55</c:f>
              <c:numCache>
                <c:formatCode>_ * #\ ##0_ ;_ * \-#\ ##0_ ;_ * "-"??_ ;_ @_ </c:formatCode>
                <c:ptCount val="52"/>
                <c:pt idx="0">
                  <c:v>1682</c:v>
                </c:pt>
                <c:pt idx="1">
                  <c:v>7592</c:v>
                </c:pt>
                <c:pt idx="2">
                  <c:v>7821</c:v>
                </c:pt>
                <c:pt idx="3">
                  <c:v>32166</c:v>
                </c:pt>
                <c:pt idx="4">
                  <c:v>2049</c:v>
                </c:pt>
                <c:pt idx="5">
                  <c:v>27321</c:v>
                </c:pt>
                <c:pt idx="6">
                  <c:v>47694</c:v>
                </c:pt>
                <c:pt idx="7">
                  <c:v>44004</c:v>
                </c:pt>
                <c:pt idx="8">
                  <c:v>94831</c:v>
                </c:pt>
                <c:pt idx="9">
                  <c:v>32336</c:v>
                </c:pt>
                <c:pt idx="10">
                  <c:v>45518</c:v>
                </c:pt>
                <c:pt idx="11">
                  <c:v>31977</c:v>
                </c:pt>
                <c:pt idx="12">
                  <c:v>72739</c:v>
                </c:pt>
                <c:pt idx="13">
                  <c:v>13350</c:v>
                </c:pt>
                <c:pt idx="14">
                  <c:v>11579</c:v>
                </c:pt>
                <c:pt idx="15">
                  <c:v>23383</c:v>
                </c:pt>
                <c:pt idx="16">
                  <c:v>90608</c:v>
                </c:pt>
                <c:pt idx="17">
                  <c:v>4050</c:v>
                </c:pt>
                <c:pt idx="18">
                  <c:v>17621</c:v>
                </c:pt>
                <c:pt idx="19">
                  <c:v>11543</c:v>
                </c:pt>
                <c:pt idx="20">
                  <c:v>7059</c:v>
                </c:pt>
                <c:pt idx="21">
                  <c:v>30102</c:v>
                </c:pt>
                <c:pt idx="22">
                  <c:v>2913</c:v>
                </c:pt>
                <c:pt idx="23">
                  <c:v>1610</c:v>
                </c:pt>
                <c:pt idx="24">
                  <c:v>952</c:v>
                </c:pt>
                <c:pt idx="25">
                  <c:v>4459</c:v>
                </c:pt>
                <c:pt idx="26">
                  <c:v>119</c:v>
                </c:pt>
                <c:pt idx="27">
                  <c:v>378</c:v>
                </c:pt>
                <c:pt idx="28">
                  <c:v>366</c:v>
                </c:pt>
                <c:pt idx="29">
                  <c:v>2248</c:v>
                </c:pt>
                <c:pt idx="30">
                  <c:v>50</c:v>
                </c:pt>
                <c:pt idx="31">
                  <c:v>349</c:v>
                </c:pt>
                <c:pt idx="32">
                  <c:v>228</c:v>
                </c:pt>
                <c:pt idx="33">
                  <c:v>37</c:v>
                </c:pt>
                <c:pt idx="34">
                  <c:v>2174</c:v>
                </c:pt>
                <c:pt idx="35">
                  <c:v>65</c:v>
                </c:pt>
                <c:pt idx="36">
                  <c:v>286</c:v>
                </c:pt>
                <c:pt idx="37">
                  <c:v>65</c:v>
                </c:pt>
                <c:pt idx="38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6B-4D30-8DA4-851322364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98384"/>
        <c:axId val="1"/>
      </c:lineChart>
      <c:catAx>
        <c:axId val="147698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Week</a:t>
                </a:r>
              </a:p>
            </c:rich>
          </c:tx>
          <c:layout>
            <c:manualLayout>
              <c:xMode val="edge"/>
              <c:yMode val="edge"/>
              <c:x val="0.52629404930941004"/>
              <c:y val="0.9108106147535577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Ton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7698384"/>
        <c:crosses val="autoZero"/>
        <c:crossBetween val="between"/>
        <c:majorUnit val="70000"/>
      </c:valAx>
    </c:plotArea>
    <c:legend>
      <c:legendPos val="r"/>
      <c:layout>
        <c:manualLayout>
          <c:xMode val="edge"/>
          <c:yMode val="edge"/>
          <c:x val="0"/>
          <c:y val="0.9459798994974874"/>
          <c:w val="0.99590163934426235"/>
          <c:h val="4.8994974874371877E-2"/>
        </c:manualLayout>
      </c:layout>
      <c:overlay val="0"/>
      <c:txPr>
        <a:bodyPr/>
        <a:lstStyle/>
        <a:p>
          <a:pPr>
            <a:defRPr sz="68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ZA"/>
              <a:t>Weeklikse kumulatiewe Sonneblomsaad lewerings (Bemarkingsjaar: Maart tot Februarie)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823014029721106"/>
          <c:y val="8.8630982738532094E-2"/>
          <c:w val="0.87258520742461154"/>
          <c:h val="0.765488674105310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'Sunflower 2021_22'!$D$3:$G$3</c:f>
              <c:strCache>
                <c:ptCount val="1"/>
                <c:pt idx="0">
                  <c:v>Sonneblomsaad / Sunflower seed</c:v>
                </c:pt>
              </c:strCache>
            </c:strRef>
          </c:tx>
          <c:invertIfNegative val="0"/>
          <c:val>
            <c:numRef>
              <c:f>'Sunflower 2021_22'!$G$7:$G$56</c:f>
              <c:numCache>
                <c:formatCode>_ * #\ ##0_ ;_ * \-#\ ##0_ ;_ * "-"??_ ;_ @_ </c:formatCode>
                <c:ptCount val="50"/>
                <c:pt idx="0">
                  <c:v>1682</c:v>
                </c:pt>
                <c:pt idx="1">
                  <c:v>9274</c:v>
                </c:pt>
                <c:pt idx="2">
                  <c:v>17095</c:v>
                </c:pt>
                <c:pt idx="3">
                  <c:v>49261</c:v>
                </c:pt>
                <c:pt idx="4">
                  <c:v>51310</c:v>
                </c:pt>
                <c:pt idx="5">
                  <c:v>78631</c:v>
                </c:pt>
                <c:pt idx="6">
                  <c:v>126325</c:v>
                </c:pt>
                <c:pt idx="7">
                  <c:v>170329</c:v>
                </c:pt>
                <c:pt idx="8">
                  <c:v>265160</c:v>
                </c:pt>
                <c:pt idx="9">
                  <c:v>297496</c:v>
                </c:pt>
                <c:pt idx="10">
                  <c:v>343014</c:v>
                </c:pt>
                <c:pt idx="11">
                  <c:v>374991</c:v>
                </c:pt>
                <c:pt idx="12">
                  <c:v>447730</c:v>
                </c:pt>
                <c:pt idx="13">
                  <c:v>461080</c:v>
                </c:pt>
                <c:pt idx="14">
                  <c:v>472659</c:v>
                </c:pt>
                <c:pt idx="15">
                  <c:v>496042</c:v>
                </c:pt>
                <c:pt idx="16">
                  <c:v>586650</c:v>
                </c:pt>
                <c:pt idx="17">
                  <c:v>590700</c:v>
                </c:pt>
                <c:pt idx="18">
                  <c:v>608321</c:v>
                </c:pt>
                <c:pt idx="19">
                  <c:v>619864</c:v>
                </c:pt>
                <c:pt idx="20">
                  <c:v>626923</c:v>
                </c:pt>
                <c:pt idx="21">
                  <c:v>657025</c:v>
                </c:pt>
                <c:pt idx="22">
                  <c:v>659938</c:v>
                </c:pt>
                <c:pt idx="23">
                  <c:v>661548</c:v>
                </c:pt>
                <c:pt idx="24">
                  <c:v>662500</c:v>
                </c:pt>
                <c:pt idx="25">
                  <c:v>666959</c:v>
                </c:pt>
                <c:pt idx="26">
                  <c:v>667078</c:v>
                </c:pt>
                <c:pt idx="27">
                  <c:v>667456</c:v>
                </c:pt>
                <c:pt idx="28">
                  <c:v>667822</c:v>
                </c:pt>
                <c:pt idx="29">
                  <c:v>670070</c:v>
                </c:pt>
                <c:pt idx="30">
                  <c:v>670120</c:v>
                </c:pt>
                <c:pt idx="31">
                  <c:v>670469</c:v>
                </c:pt>
                <c:pt idx="32">
                  <c:v>670697</c:v>
                </c:pt>
                <c:pt idx="33">
                  <c:v>670734</c:v>
                </c:pt>
                <c:pt idx="34">
                  <c:v>672908</c:v>
                </c:pt>
                <c:pt idx="35">
                  <c:v>672973</c:v>
                </c:pt>
                <c:pt idx="36">
                  <c:v>673259</c:v>
                </c:pt>
                <c:pt idx="37">
                  <c:v>673324</c:v>
                </c:pt>
                <c:pt idx="38">
                  <c:v>673338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D-493D-B15B-C490D1037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147697552"/>
        <c:axId val="1"/>
      </c:barChart>
      <c:catAx>
        <c:axId val="147697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Weeks</a:t>
                </a:r>
              </a:p>
            </c:rich>
          </c:tx>
          <c:layout>
            <c:manualLayout>
              <c:xMode val="edge"/>
              <c:yMode val="edge"/>
              <c:x val="0.52404268431963241"/>
              <c:y val="0.903622377391505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Ton</a:t>
                </a:r>
              </a:p>
            </c:rich>
          </c:tx>
          <c:overlay val="0"/>
        </c:title>
        <c:numFmt formatCode="_ * #\ ##0_ ;_ * \-#\ ##0_ ;_ * &quot;-&quot;??_ ;_ @_ 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7697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2545155993431854E-2"/>
          <c:y val="0.9408805031446541"/>
          <c:w val="0.94252873563218387"/>
          <c:h val="5.4088050314465397E-2"/>
        </c:manualLayout>
      </c:layout>
      <c:overlay val="0"/>
      <c:txPr>
        <a:bodyPr/>
        <a:lstStyle/>
        <a:p>
          <a:pPr>
            <a:defRPr sz="68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ZA"/>
              <a:t>Total YTD sunflower seed deliveries for the 2021/22 season vs previous season's</a:t>
            </a:r>
          </a:p>
        </c:rich>
      </c:tx>
      <c:layout>
        <c:manualLayout>
          <c:xMode val="edge"/>
          <c:yMode val="edge"/>
          <c:x val="0.11433490383374209"/>
          <c:y val="8.398950131233595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283186723961664E-2"/>
          <c:y val="8.4418239189295655E-2"/>
          <c:w val="0.85235757168284987"/>
          <c:h val="0.776563413721364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'Sonneblom - Sunflower'!$B$62</c:f>
              <c:strCache>
                <c:ptCount val="1"/>
                <c:pt idx="0">
                  <c:v>Totale lewerings/Total deliveries</c:v>
                </c:pt>
              </c:strCache>
            </c:strRef>
          </c:tx>
          <c:invertIfNegative val="0"/>
          <c:cat>
            <c:strRef>
              <c:f>'Sonneblom - Sunflower'!$D$3:$G$3</c:f>
              <c:strCache>
                <c:ptCount val="4"/>
                <c:pt idx="0">
                  <c:v>2018/19</c:v>
                </c:pt>
                <c:pt idx="1">
                  <c:v>2019/20*</c:v>
                </c:pt>
                <c:pt idx="2">
                  <c:v>2020/21*</c:v>
                </c:pt>
                <c:pt idx="3">
                  <c:v>2021/22*</c:v>
                </c:pt>
              </c:strCache>
            </c:strRef>
          </c:cat>
          <c:val>
            <c:numRef>
              <c:f>'Sonneblom - Sunflower'!$D$62:$G$62</c:f>
              <c:numCache>
                <c:formatCode>_ * #\ ##0_ ;_ * \-#\ ##0_ ;_ * "-"??_ ;_ @_ </c:formatCode>
                <c:ptCount val="4"/>
                <c:pt idx="0">
                  <c:v>849581</c:v>
                </c:pt>
                <c:pt idx="1">
                  <c:v>668186</c:v>
                </c:pt>
                <c:pt idx="2">
                  <c:v>777464</c:v>
                </c:pt>
                <c:pt idx="3">
                  <c:v>673338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7B-4F33-B215-60C1C9A9D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8405152"/>
        <c:axId val="1"/>
      </c:barChart>
      <c:lineChart>
        <c:grouping val="standard"/>
        <c:varyColors val="0"/>
        <c:ser>
          <c:idx val="1"/>
          <c:order val="1"/>
          <c:tx>
            <c:strRef>
              <c:f>'Sonneblom - Sunflower'!$B$64</c:f>
              <c:strCache>
                <c:ptCount val="1"/>
                <c:pt idx="0">
                  <c:v>% Gelewer van Oesskatting/% delivered crop estimate</c:v>
                </c:pt>
              </c:strCache>
            </c:strRef>
          </c:tx>
          <c:dLbls>
            <c:spPr>
              <a:noFill/>
              <a:ln w="15875">
                <a:solidFill>
                  <a:schemeClr val="tx1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'Sonneblom - Sunflower'!$D$3:$E$3</c:f>
              <c:strCache>
                <c:ptCount val="2"/>
                <c:pt idx="0">
                  <c:v>2018/19</c:v>
                </c:pt>
                <c:pt idx="1">
                  <c:v>2019/20*</c:v>
                </c:pt>
              </c:strCache>
            </c:strRef>
          </c:cat>
          <c:val>
            <c:numRef>
              <c:f>'Sonneblom - Sunflower'!$D$64:$G$64</c:f>
              <c:numCache>
                <c:formatCode>0%</c:formatCode>
                <c:ptCount val="4"/>
                <c:pt idx="0">
                  <c:v>0.98559280742459399</c:v>
                </c:pt>
                <c:pt idx="1">
                  <c:v>0.98552507374631271</c:v>
                </c:pt>
                <c:pt idx="2">
                  <c:v>0.98600380469245408</c:v>
                </c:pt>
                <c:pt idx="3">
                  <c:v>0.99423837930423486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7B-4F33-B215-60C1C9A9D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118405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Season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1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Ton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184051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.1000000000000001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ZA"/>
                  <a:t>% Delivered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"/>
          <c:y val="0.92964824120603007"/>
          <c:w val="0.97295081967213126"/>
          <c:h val="6.7839195979899514E-2"/>
        </c:manualLayout>
      </c:layout>
      <c:overlay val="0"/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655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215109-B426-43D0-8B3B-028C138BEB1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1160" cy="60579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57521C-7410-48A5-8810-81D74319B64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655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789FE6-E743-4C89-9046-4D20B9E2400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zoomScaleNormal="100" workbookViewId="0">
      <selection activeCell="C16" sqref="C16"/>
    </sheetView>
  </sheetViews>
  <sheetFormatPr defaultRowHeight="13.2" x14ac:dyDescent="0.25"/>
  <cols>
    <col min="2" max="2" width="50.44140625" customWidth="1"/>
    <col min="3" max="3" width="21.33203125" bestFit="1" customWidth="1"/>
    <col min="4" max="4" width="54.88671875" customWidth="1"/>
    <col min="5" max="7" width="9.33203125" customWidth="1"/>
  </cols>
  <sheetData>
    <row r="1" spans="1:6" ht="13.8" thickBot="1" x14ac:dyDescent="0.3">
      <c r="A1" s="12"/>
      <c r="B1" s="12"/>
      <c r="C1" s="12"/>
      <c r="D1" s="12"/>
      <c r="E1" s="12"/>
    </row>
    <row r="2" spans="1:6" ht="22.8" x14ac:dyDescent="0.4">
      <c r="A2" s="12"/>
      <c r="B2" s="130" t="s">
        <v>23</v>
      </c>
      <c r="C2" s="131"/>
      <c r="D2" s="132"/>
      <c r="E2" s="89"/>
    </row>
    <row r="3" spans="1:6" ht="20.399999999999999" thickBot="1" x14ac:dyDescent="0.45">
      <c r="A3" s="12"/>
      <c r="B3" s="133" t="s">
        <v>54</v>
      </c>
      <c r="C3" s="134"/>
      <c r="D3" s="135"/>
      <c r="E3" s="12"/>
    </row>
    <row r="4" spans="1:6" ht="14.4" x14ac:dyDescent="0.3">
      <c r="A4" s="12"/>
      <c r="B4" s="17"/>
      <c r="C4" s="29" t="s">
        <v>46</v>
      </c>
      <c r="D4" s="18"/>
      <c r="E4" s="12"/>
    </row>
    <row r="5" spans="1:6" ht="15" thickBot="1" x14ac:dyDescent="0.35">
      <c r="A5" s="12"/>
      <c r="B5" s="30" t="s">
        <v>39</v>
      </c>
      <c r="C5" s="82">
        <f>'Sonneblom - Sunflower'!G62</f>
        <v>673338</v>
      </c>
      <c r="D5" s="31" t="s">
        <v>40</v>
      </c>
      <c r="E5" s="12"/>
    </row>
    <row r="6" spans="1:6" ht="15" thickTop="1" x14ac:dyDescent="0.3">
      <c r="A6" s="12"/>
      <c r="B6" s="24" t="s">
        <v>56</v>
      </c>
      <c r="C6" s="61">
        <v>677240</v>
      </c>
      <c r="D6" s="28" t="s">
        <v>55</v>
      </c>
      <c r="E6" s="88"/>
      <c r="F6" s="88"/>
    </row>
    <row r="7" spans="1:6" ht="13.2" customHeight="1" x14ac:dyDescent="0.25">
      <c r="A7" s="12"/>
      <c r="B7" s="48" t="s">
        <v>43</v>
      </c>
      <c r="C7" s="61">
        <v>0</v>
      </c>
      <c r="D7" s="51" t="s">
        <v>44</v>
      </c>
      <c r="E7" s="12"/>
      <c r="F7" s="12"/>
    </row>
    <row r="8" spans="1:6" ht="14.4" x14ac:dyDescent="0.25">
      <c r="A8" s="12"/>
      <c r="B8" s="20" t="s">
        <v>27</v>
      </c>
      <c r="C8" s="62"/>
      <c r="D8" s="21" t="s">
        <v>28</v>
      </c>
      <c r="E8" s="15"/>
    </row>
    <row r="9" spans="1:6" ht="25.5" customHeight="1" x14ac:dyDescent="0.25">
      <c r="A9" s="12"/>
      <c r="B9" s="63" t="s">
        <v>29</v>
      </c>
      <c r="C9" s="64">
        <f>C6-C7-C8</f>
        <v>677240</v>
      </c>
      <c r="D9" s="52" t="s">
        <v>30</v>
      </c>
      <c r="E9" s="15"/>
    </row>
    <row r="10" spans="1:6" ht="15" customHeight="1" x14ac:dyDescent="0.3">
      <c r="A10" s="12"/>
      <c r="B10" s="78" t="s">
        <v>32</v>
      </c>
      <c r="C10" s="119">
        <f>C5/C9</f>
        <v>0.99423837930423486</v>
      </c>
      <c r="D10" s="79" t="s">
        <v>33</v>
      </c>
      <c r="E10" s="12"/>
    </row>
    <row r="11" spans="1:6" x14ac:dyDescent="0.25">
      <c r="A11" s="12"/>
      <c r="B11" s="19" t="s">
        <v>10</v>
      </c>
      <c r="C11" s="25">
        <f>C9-C5</f>
        <v>3902</v>
      </c>
      <c r="D11" s="18" t="s">
        <v>11</v>
      </c>
      <c r="E11" s="12"/>
    </row>
    <row r="12" spans="1:6" x14ac:dyDescent="0.25">
      <c r="A12" s="12"/>
      <c r="B12" s="19" t="s">
        <v>41</v>
      </c>
      <c r="C12" s="26">
        <f>52-'Sonneblom - Sunflower'!B45</f>
        <v>10</v>
      </c>
      <c r="D12" s="18" t="s">
        <v>42</v>
      </c>
      <c r="E12" s="12"/>
    </row>
    <row r="13" spans="1:6" hidden="1" x14ac:dyDescent="0.25">
      <c r="A13" s="12"/>
      <c r="B13" s="22" t="s">
        <v>14</v>
      </c>
      <c r="C13" s="27"/>
      <c r="D13" s="23"/>
      <c r="E13" s="12"/>
    </row>
    <row r="14" spans="1:6" hidden="1" x14ac:dyDescent="0.25">
      <c r="A14" s="12"/>
      <c r="B14" s="22" t="s">
        <v>15</v>
      </c>
      <c r="C14" s="27"/>
      <c r="D14" s="23"/>
      <c r="E14" s="12"/>
    </row>
    <row r="15" spans="1:6" hidden="1" x14ac:dyDescent="0.25">
      <c r="A15" s="12"/>
      <c r="B15" s="22" t="s">
        <v>16</v>
      </c>
      <c r="C15" s="27"/>
      <c r="D15" s="23"/>
      <c r="E15" s="12"/>
    </row>
    <row r="16" spans="1:6" ht="14.4" x14ac:dyDescent="0.3">
      <c r="A16" s="12"/>
      <c r="B16" s="80" t="s">
        <v>17</v>
      </c>
      <c r="C16" s="96">
        <f>C11/C12</f>
        <v>390.2</v>
      </c>
      <c r="D16" s="81" t="s">
        <v>18</v>
      </c>
      <c r="E16" s="12"/>
    </row>
    <row r="17" spans="1:5" ht="15" thickBot="1" x14ac:dyDescent="0.35">
      <c r="A17" s="12"/>
      <c r="B17" s="127"/>
      <c r="C17" s="128"/>
      <c r="D17" s="129"/>
      <c r="E17" s="12"/>
    </row>
    <row r="18" spans="1:5" x14ac:dyDescent="0.25">
      <c r="A18" s="12"/>
      <c r="B18" s="16"/>
      <c r="C18" s="12"/>
      <c r="D18" s="12"/>
      <c r="E18" s="12"/>
    </row>
    <row r="20" spans="1:5" x14ac:dyDescent="0.25">
      <c r="C20" s="10"/>
    </row>
    <row r="21" spans="1:5" x14ac:dyDescent="0.25">
      <c r="C21" s="65"/>
      <c r="D21" s="77"/>
    </row>
    <row r="22" spans="1:5" x14ac:dyDescent="0.25">
      <c r="C22" s="65"/>
      <c r="D22" s="77"/>
    </row>
    <row r="24" spans="1:5" x14ac:dyDescent="0.25">
      <c r="C24" s="10"/>
    </row>
  </sheetData>
  <mergeCells count="3">
    <mergeCell ref="B17:D17"/>
    <mergeCell ref="B2:D2"/>
    <mergeCell ref="B3:D3"/>
  </mergeCells>
  <phoneticPr fontId="7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zoomScale="80" zoomScaleNormal="80" workbookViewId="0">
      <pane xSplit="3" ySplit="5" topLeftCell="D51" activePane="bottomRight" state="frozen"/>
      <selection pane="topRight" activeCell="D1" sqref="D1"/>
      <selection pane="bottomLeft" activeCell="A6" sqref="A6"/>
      <selection pane="bottomRight" activeCell="F62" sqref="F62"/>
    </sheetView>
  </sheetViews>
  <sheetFormatPr defaultRowHeight="11.4" x14ac:dyDescent="0.2"/>
  <cols>
    <col min="1" max="1" width="9.109375" style="2" customWidth="1"/>
    <col min="2" max="2" width="26.5546875" style="2" customWidth="1"/>
    <col min="3" max="3" width="16.88671875" style="104" bestFit="1" customWidth="1"/>
    <col min="4" max="4" width="13.33203125" style="58" customWidth="1"/>
    <col min="5" max="5" width="12" style="2" customWidth="1"/>
    <col min="6" max="6" width="13.33203125" style="9" customWidth="1"/>
    <col min="7" max="7" width="12.33203125" style="7" customWidth="1"/>
    <col min="8" max="8" width="30" style="2" customWidth="1"/>
    <col min="9" max="9" width="30.44140625" style="2" customWidth="1"/>
    <col min="10" max="10" width="12.33203125" style="2" bestFit="1" customWidth="1"/>
    <col min="11" max="11" width="12.109375" style="2" bestFit="1" customWidth="1"/>
    <col min="12" max="12" width="13.109375" style="2" bestFit="1" customWidth="1"/>
    <col min="13" max="13" width="36" style="2" customWidth="1"/>
    <col min="14" max="16384" width="8.88671875" style="2"/>
  </cols>
  <sheetData>
    <row r="1" spans="1:7" ht="13.8" x14ac:dyDescent="0.25">
      <c r="A1" s="33"/>
      <c r="B1" s="33"/>
      <c r="C1" s="100"/>
      <c r="D1" s="55"/>
      <c r="E1" s="33"/>
      <c r="F1" s="34"/>
      <c r="G1" s="35"/>
    </row>
    <row r="2" spans="1:7" ht="24" customHeight="1" thickBot="1" x14ac:dyDescent="0.3">
      <c r="A2" s="33"/>
      <c r="B2" s="137" t="s">
        <v>47</v>
      </c>
      <c r="C2" s="137"/>
      <c r="D2" s="137"/>
      <c r="E2" s="137"/>
      <c r="F2" s="137"/>
      <c r="G2" s="137"/>
    </row>
    <row r="3" spans="1:7" s="3" customFormat="1" ht="18.600000000000001" thickTop="1" thickBot="1" x14ac:dyDescent="0.35">
      <c r="A3" s="36"/>
      <c r="B3" s="37"/>
      <c r="C3" s="101"/>
      <c r="D3" s="136" t="s">
        <v>48</v>
      </c>
      <c r="E3" s="136"/>
      <c r="F3" s="136"/>
      <c r="G3" s="136"/>
    </row>
    <row r="4" spans="1:7" s="1" customFormat="1" ht="29.4" thickBot="1" x14ac:dyDescent="0.3">
      <c r="A4" s="36"/>
      <c r="B4" s="38" t="s">
        <v>13</v>
      </c>
      <c r="C4" s="102" t="s">
        <v>0</v>
      </c>
      <c r="D4" s="56" t="s">
        <v>2</v>
      </c>
      <c r="E4" s="38" t="s">
        <v>1</v>
      </c>
      <c r="F4" s="38" t="s">
        <v>8</v>
      </c>
      <c r="G4" s="38" t="s">
        <v>3</v>
      </c>
    </row>
    <row r="5" spans="1:7" s="1" customFormat="1" ht="29.4" thickBot="1" x14ac:dyDescent="0.3">
      <c r="A5" s="36"/>
      <c r="B5" s="38" t="s">
        <v>12</v>
      </c>
      <c r="C5" s="102" t="s">
        <v>4</v>
      </c>
      <c r="D5" s="56" t="s">
        <v>5</v>
      </c>
      <c r="E5" s="38" t="s">
        <v>6</v>
      </c>
      <c r="F5" s="38" t="s">
        <v>9</v>
      </c>
      <c r="G5" s="38" t="s">
        <v>7</v>
      </c>
    </row>
    <row r="6" spans="1:7" ht="20.25" customHeight="1" thickBot="1" x14ac:dyDescent="0.35">
      <c r="A6" s="33"/>
      <c r="B6" s="138" t="s">
        <v>49</v>
      </c>
      <c r="C6" s="139"/>
      <c r="D6" s="139"/>
      <c r="E6" s="139"/>
      <c r="F6" s="139"/>
      <c r="G6" s="139"/>
    </row>
    <row r="7" spans="1:7" ht="14.4" x14ac:dyDescent="0.3">
      <c r="A7" s="33"/>
      <c r="B7" s="41">
        <v>1</v>
      </c>
      <c r="C7" s="103">
        <v>43525</v>
      </c>
      <c r="D7" s="95">
        <v>759</v>
      </c>
      <c r="E7" s="95">
        <v>-89</v>
      </c>
      <c r="F7" s="40">
        <f t="shared" ref="F7:F30" si="0">D7+E7</f>
        <v>670</v>
      </c>
      <c r="G7" s="42">
        <f>F7</f>
        <v>670</v>
      </c>
    </row>
    <row r="8" spans="1:7" ht="14.4" x14ac:dyDescent="0.3">
      <c r="A8" s="33"/>
      <c r="B8" s="43">
        <v>2</v>
      </c>
      <c r="C8" s="103">
        <v>43532</v>
      </c>
      <c r="D8" s="95">
        <v>1216</v>
      </c>
      <c r="E8" s="95">
        <v>13</v>
      </c>
      <c r="F8" s="40">
        <f t="shared" si="0"/>
        <v>1229</v>
      </c>
      <c r="G8" s="44">
        <f>(G7+F8)</f>
        <v>1899</v>
      </c>
    </row>
    <row r="9" spans="1:7" ht="14.4" x14ac:dyDescent="0.3">
      <c r="A9" s="33"/>
      <c r="B9" s="39">
        <v>3</v>
      </c>
      <c r="C9" s="103">
        <v>43539</v>
      </c>
      <c r="D9" s="95">
        <v>862</v>
      </c>
      <c r="E9" s="95">
        <v>70</v>
      </c>
      <c r="F9" s="40">
        <f t="shared" si="0"/>
        <v>932</v>
      </c>
      <c r="G9" s="44">
        <f t="shared" ref="G9:G43" si="1">(G8+F9)</f>
        <v>2831</v>
      </c>
    </row>
    <row r="10" spans="1:7" ht="14.4" x14ac:dyDescent="0.3">
      <c r="A10" s="33"/>
      <c r="B10" s="41">
        <v>4</v>
      </c>
      <c r="C10" s="103">
        <v>43546</v>
      </c>
      <c r="D10" s="95">
        <v>763</v>
      </c>
      <c r="E10" s="95">
        <v>162</v>
      </c>
      <c r="F10" s="40">
        <f t="shared" si="0"/>
        <v>925</v>
      </c>
      <c r="G10" s="44">
        <f t="shared" si="1"/>
        <v>3756</v>
      </c>
    </row>
    <row r="11" spans="1:7" ht="14.4" x14ac:dyDescent="0.3">
      <c r="A11" s="33"/>
      <c r="B11" s="41">
        <v>5</v>
      </c>
      <c r="C11" s="103">
        <v>43553</v>
      </c>
      <c r="D11" s="95">
        <v>957</v>
      </c>
      <c r="E11" s="95">
        <v>1282</v>
      </c>
      <c r="F11" s="40">
        <f t="shared" si="0"/>
        <v>2239</v>
      </c>
      <c r="G11" s="44">
        <f t="shared" si="1"/>
        <v>5995</v>
      </c>
    </row>
    <row r="12" spans="1:7" ht="14.4" x14ac:dyDescent="0.3">
      <c r="A12" s="33"/>
      <c r="B12" s="43">
        <v>6</v>
      </c>
      <c r="C12" s="103">
        <v>43560</v>
      </c>
      <c r="D12" s="95">
        <v>1907</v>
      </c>
      <c r="E12" s="95">
        <v>-794</v>
      </c>
      <c r="F12" s="40">
        <f t="shared" si="0"/>
        <v>1113</v>
      </c>
      <c r="G12" s="44">
        <f t="shared" si="1"/>
        <v>7108</v>
      </c>
    </row>
    <row r="13" spans="1:7" ht="14.4" x14ac:dyDescent="0.3">
      <c r="A13" s="33"/>
      <c r="B13" s="39">
        <v>7</v>
      </c>
      <c r="C13" s="103">
        <v>43567</v>
      </c>
      <c r="D13" s="95">
        <v>1393</v>
      </c>
      <c r="E13" s="95">
        <v>30</v>
      </c>
      <c r="F13" s="40">
        <f t="shared" si="0"/>
        <v>1423</v>
      </c>
      <c r="G13" s="44">
        <f t="shared" si="1"/>
        <v>8531</v>
      </c>
    </row>
    <row r="14" spans="1:7" ht="14.4" x14ac:dyDescent="0.3">
      <c r="A14" s="33"/>
      <c r="B14" s="41">
        <v>8</v>
      </c>
      <c r="C14" s="103">
        <v>43574</v>
      </c>
      <c r="D14" s="95">
        <v>5755</v>
      </c>
      <c r="E14" s="95">
        <v>337</v>
      </c>
      <c r="F14" s="40">
        <f t="shared" si="0"/>
        <v>6092</v>
      </c>
      <c r="G14" s="44">
        <f t="shared" si="1"/>
        <v>14623</v>
      </c>
    </row>
    <row r="15" spans="1:7" ht="13.5" customHeight="1" x14ac:dyDescent="0.3">
      <c r="A15" s="33"/>
      <c r="B15" s="41">
        <v>9</v>
      </c>
      <c r="C15" s="103">
        <v>43581</v>
      </c>
      <c r="D15" s="95">
        <v>2032</v>
      </c>
      <c r="E15" s="95">
        <v>8049</v>
      </c>
      <c r="F15" s="40">
        <f t="shared" si="0"/>
        <v>10081</v>
      </c>
      <c r="G15" s="44">
        <f t="shared" si="1"/>
        <v>24704</v>
      </c>
    </row>
    <row r="16" spans="1:7" ht="14.4" x14ac:dyDescent="0.3">
      <c r="A16" s="33"/>
      <c r="B16" s="43">
        <v>10</v>
      </c>
      <c r="C16" s="103">
        <v>43588</v>
      </c>
      <c r="D16" s="95">
        <v>12701</v>
      </c>
      <c r="E16" s="95">
        <v>-2675</v>
      </c>
      <c r="F16" s="40">
        <f t="shared" si="0"/>
        <v>10026</v>
      </c>
      <c r="G16" s="44">
        <f t="shared" si="1"/>
        <v>34730</v>
      </c>
    </row>
    <row r="17" spans="1:9" ht="14.4" x14ac:dyDescent="0.3">
      <c r="A17" s="33"/>
      <c r="B17" s="39">
        <v>11</v>
      </c>
      <c r="C17" s="103">
        <v>43595</v>
      </c>
      <c r="D17" s="95">
        <v>17240</v>
      </c>
      <c r="E17" s="95">
        <v>340</v>
      </c>
      <c r="F17" s="40">
        <f t="shared" si="0"/>
        <v>17580</v>
      </c>
      <c r="G17" s="44">
        <f t="shared" si="1"/>
        <v>52310</v>
      </c>
    </row>
    <row r="18" spans="1:9" ht="14.4" x14ac:dyDescent="0.3">
      <c r="A18" s="33"/>
      <c r="B18" s="41">
        <v>12</v>
      </c>
      <c r="C18" s="103">
        <v>43602</v>
      </c>
      <c r="D18" s="95">
        <v>24711</v>
      </c>
      <c r="E18" s="95">
        <v>213</v>
      </c>
      <c r="F18" s="40">
        <f t="shared" si="0"/>
        <v>24924</v>
      </c>
      <c r="G18" s="44">
        <f t="shared" si="1"/>
        <v>77234</v>
      </c>
    </row>
    <row r="19" spans="1:9" ht="14.4" x14ac:dyDescent="0.3">
      <c r="A19" s="33"/>
      <c r="B19" s="41">
        <v>13</v>
      </c>
      <c r="C19" s="103">
        <v>43609</v>
      </c>
      <c r="D19" s="95">
        <v>40986</v>
      </c>
      <c r="E19" s="95">
        <v>260</v>
      </c>
      <c r="F19" s="40">
        <f t="shared" si="0"/>
        <v>41246</v>
      </c>
      <c r="G19" s="44">
        <f t="shared" si="1"/>
        <v>118480</v>
      </c>
    </row>
    <row r="20" spans="1:9" ht="14.4" x14ac:dyDescent="0.3">
      <c r="A20" s="33"/>
      <c r="B20" s="43">
        <v>14</v>
      </c>
      <c r="C20" s="103">
        <v>43616</v>
      </c>
      <c r="D20" s="95">
        <v>51829</v>
      </c>
      <c r="E20" s="95">
        <v>21178</v>
      </c>
      <c r="F20" s="40">
        <f t="shared" si="0"/>
        <v>73007</v>
      </c>
      <c r="G20" s="44">
        <f t="shared" si="1"/>
        <v>191487</v>
      </c>
    </row>
    <row r="21" spans="1:9" ht="14.4" x14ac:dyDescent="0.3">
      <c r="A21" s="33"/>
      <c r="B21" s="39">
        <v>15</v>
      </c>
      <c r="C21" s="103">
        <v>43623</v>
      </c>
      <c r="D21" s="95">
        <v>54667</v>
      </c>
      <c r="E21" s="95">
        <v>1464</v>
      </c>
      <c r="F21" s="40">
        <f t="shared" si="0"/>
        <v>56131</v>
      </c>
      <c r="G21" s="44">
        <f t="shared" si="1"/>
        <v>247618</v>
      </c>
    </row>
    <row r="22" spans="1:9" ht="14.4" x14ac:dyDescent="0.3">
      <c r="A22" s="33"/>
      <c r="B22" s="41">
        <v>16</v>
      </c>
      <c r="C22" s="103">
        <v>43630</v>
      </c>
      <c r="D22" s="95">
        <v>52620</v>
      </c>
      <c r="E22" s="95">
        <v>531</v>
      </c>
      <c r="F22" s="40">
        <f t="shared" si="0"/>
        <v>53151</v>
      </c>
      <c r="G22" s="44">
        <f t="shared" si="1"/>
        <v>300769</v>
      </c>
    </row>
    <row r="23" spans="1:9" ht="14.4" x14ac:dyDescent="0.3">
      <c r="A23" s="33"/>
      <c r="B23" s="41">
        <v>17</v>
      </c>
      <c r="C23" s="103">
        <v>43637</v>
      </c>
      <c r="D23" s="97">
        <v>41575</v>
      </c>
      <c r="E23" s="95">
        <v>1562</v>
      </c>
      <c r="F23" s="40">
        <f t="shared" si="0"/>
        <v>43137</v>
      </c>
      <c r="G23" s="44">
        <f t="shared" si="1"/>
        <v>343906</v>
      </c>
    </row>
    <row r="24" spans="1:9" ht="15" customHeight="1" x14ac:dyDescent="0.3">
      <c r="A24" s="33"/>
      <c r="B24" s="43">
        <v>18</v>
      </c>
      <c r="C24" s="103">
        <v>43644</v>
      </c>
      <c r="D24" s="57">
        <v>48678</v>
      </c>
      <c r="E24" s="95">
        <v>34426</v>
      </c>
      <c r="F24" s="40">
        <f t="shared" si="0"/>
        <v>83104</v>
      </c>
      <c r="G24" s="44">
        <f t="shared" si="1"/>
        <v>427010</v>
      </c>
    </row>
    <row r="25" spans="1:9" ht="15" customHeight="1" x14ac:dyDescent="0.3">
      <c r="A25" s="33"/>
      <c r="B25" s="39">
        <v>19</v>
      </c>
      <c r="C25" s="103">
        <v>43651</v>
      </c>
      <c r="D25" s="57">
        <v>60559</v>
      </c>
      <c r="E25" s="95">
        <v>-1438</v>
      </c>
      <c r="F25" s="40">
        <f t="shared" si="0"/>
        <v>59121</v>
      </c>
      <c r="G25" s="44">
        <f t="shared" si="1"/>
        <v>486131</v>
      </c>
    </row>
    <row r="26" spans="1:9" ht="15" customHeight="1" x14ac:dyDescent="0.3">
      <c r="A26" s="33"/>
      <c r="B26" s="41">
        <v>20</v>
      </c>
      <c r="C26" s="103">
        <v>43658</v>
      </c>
      <c r="D26" s="57">
        <v>63782</v>
      </c>
      <c r="E26" s="95">
        <v>0</v>
      </c>
      <c r="F26" s="40">
        <f t="shared" si="0"/>
        <v>63782</v>
      </c>
      <c r="G26" s="44">
        <f t="shared" si="1"/>
        <v>549913</v>
      </c>
    </row>
    <row r="27" spans="1:9" ht="15" customHeight="1" x14ac:dyDescent="0.3">
      <c r="A27" s="33"/>
      <c r="B27" s="41">
        <v>21</v>
      </c>
      <c r="C27" s="103">
        <v>43665</v>
      </c>
      <c r="D27" s="57">
        <v>37323</v>
      </c>
      <c r="E27" s="95">
        <v>0</v>
      </c>
      <c r="F27" s="40">
        <f t="shared" si="0"/>
        <v>37323</v>
      </c>
      <c r="G27" s="44">
        <f t="shared" si="1"/>
        <v>587236</v>
      </c>
    </row>
    <row r="28" spans="1:9" ht="15" customHeight="1" x14ac:dyDescent="0.3">
      <c r="A28" s="33"/>
      <c r="B28" s="43">
        <v>22</v>
      </c>
      <c r="C28" s="103">
        <v>43672</v>
      </c>
      <c r="D28" s="57">
        <v>16649</v>
      </c>
      <c r="E28" s="95">
        <v>49854</v>
      </c>
      <c r="F28" s="40">
        <f t="shared" si="0"/>
        <v>66503</v>
      </c>
      <c r="G28" s="44">
        <f t="shared" si="1"/>
        <v>653739</v>
      </c>
      <c r="I28" s="58"/>
    </row>
    <row r="29" spans="1:9" ht="15" customHeight="1" x14ac:dyDescent="0.3">
      <c r="A29" s="33"/>
      <c r="B29" s="39">
        <v>23</v>
      </c>
      <c r="C29" s="103">
        <v>43679</v>
      </c>
      <c r="D29" s="57">
        <v>3938</v>
      </c>
      <c r="E29" s="95">
        <v>-2815</v>
      </c>
      <c r="F29" s="40">
        <f t="shared" si="0"/>
        <v>1123</v>
      </c>
      <c r="G29" s="44">
        <f>(G28+F29)</f>
        <v>654862</v>
      </c>
    </row>
    <row r="30" spans="1:9" ht="15" customHeight="1" x14ac:dyDescent="0.3">
      <c r="A30" s="33"/>
      <c r="B30" s="41">
        <v>24</v>
      </c>
      <c r="C30" s="103">
        <v>43685</v>
      </c>
      <c r="D30" s="57">
        <v>3029</v>
      </c>
      <c r="E30" s="95">
        <v>-312</v>
      </c>
      <c r="F30" s="40">
        <f t="shared" si="0"/>
        <v>2717</v>
      </c>
      <c r="G30" s="44">
        <f t="shared" si="1"/>
        <v>657579</v>
      </c>
    </row>
    <row r="31" spans="1:9" ht="15" customHeight="1" x14ac:dyDescent="0.3">
      <c r="A31" s="33"/>
      <c r="B31" s="41">
        <v>25</v>
      </c>
      <c r="C31" s="103">
        <v>43693</v>
      </c>
      <c r="D31" s="57">
        <v>1858</v>
      </c>
      <c r="E31" s="95">
        <v>0</v>
      </c>
      <c r="F31" s="40">
        <f>D31+E31</f>
        <v>1858</v>
      </c>
      <c r="G31" s="44">
        <f t="shared" si="1"/>
        <v>659437</v>
      </c>
    </row>
    <row r="32" spans="1:9" ht="15" customHeight="1" x14ac:dyDescent="0.3">
      <c r="A32" s="33"/>
      <c r="B32" s="43">
        <v>26</v>
      </c>
      <c r="C32" s="103">
        <v>43700</v>
      </c>
      <c r="D32" s="57">
        <v>1924</v>
      </c>
      <c r="E32" s="95">
        <v>0</v>
      </c>
      <c r="F32" s="40">
        <f>D32+E32</f>
        <v>1924</v>
      </c>
      <c r="G32" s="44">
        <f t="shared" si="1"/>
        <v>661361</v>
      </c>
    </row>
    <row r="33" spans="1:7" ht="15" customHeight="1" x14ac:dyDescent="0.3">
      <c r="A33" s="33"/>
      <c r="B33" s="39">
        <v>27</v>
      </c>
      <c r="C33" s="103">
        <v>43707</v>
      </c>
      <c r="D33" s="57">
        <v>2685</v>
      </c>
      <c r="E33" s="95">
        <v>3864</v>
      </c>
      <c r="F33" s="40">
        <f>D33+E33</f>
        <v>6549</v>
      </c>
      <c r="G33" s="44">
        <f t="shared" si="1"/>
        <v>667910</v>
      </c>
    </row>
    <row r="34" spans="1:7" ht="15" customHeight="1" x14ac:dyDescent="0.3">
      <c r="A34" s="33"/>
      <c r="B34" s="41">
        <v>28</v>
      </c>
      <c r="C34" s="103">
        <v>43714</v>
      </c>
      <c r="D34" s="57">
        <v>717</v>
      </c>
      <c r="E34" s="95">
        <v>-441</v>
      </c>
      <c r="F34" s="40">
        <f>D34+E34</f>
        <v>276</v>
      </c>
      <c r="G34" s="44">
        <f t="shared" si="1"/>
        <v>668186</v>
      </c>
    </row>
    <row r="35" spans="1:7" ht="16.5" customHeight="1" x14ac:dyDescent="0.3">
      <c r="A35" s="33"/>
      <c r="B35" s="41">
        <v>29</v>
      </c>
      <c r="C35" s="103">
        <v>43721</v>
      </c>
      <c r="D35" s="57">
        <v>591</v>
      </c>
      <c r="E35" s="95">
        <v>0</v>
      </c>
      <c r="F35" s="40">
        <f>D35+E35</f>
        <v>591</v>
      </c>
      <c r="G35" s="44">
        <f t="shared" si="1"/>
        <v>668777</v>
      </c>
    </row>
    <row r="36" spans="1:7" ht="17.25" customHeight="1" x14ac:dyDescent="0.3">
      <c r="A36" s="33"/>
      <c r="B36" s="43">
        <v>30</v>
      </c>
      <c r="C36" s="103">
        <v>43728</v>
      </c>
      <c r="D36" s="57">
        <v>195</v>
      </c>
      <c r="E36" s="95">
        <v>0</v>
      </c>
      <c r="F36" s="40">
        <f t="shared" ref="F36:F43" si="2">D36+E36</f>
        <v>195</v>
      </c>
      <c r="G36" s="44">
        <f t="shared" si="1"/>
        <v>668972</v>
      </c>
    </row>
    <row r="37" spans="1:7" ht="15" customHeight="1" x14ac:dyDescent="0.3">
      <c r="A37" s="33"/>
      <c r="B37" s="39">
        <v>31</v>
      </c>
      <c r="C37" s="103">
        <v>43735</v>
      </c>
      <c r="D37" s="57">
        <v>119</v>
      </c>
      <c r="E37" s="95">
        <v>1565</v>
      </c>
      <c r="F37" s="40">
        <f t="shared" si="2"/>
        <v>1684</v>
      </c>
      <c r="G37" s="44">
        <f t="shared" si="1"/>
        <v>670656</v>
      </c>
    </row>
    <row r="38" spans="1:7" ht="15" customHeight="1" x14ac:dyDescent="0.3">
      <c r="A38" s="33"/>
      <c r="B38" s="41">
        <v>32</v>
      </c>
      <c r="C38" s="103">
        <v>43742</v>
      </c>
      <c r="D38" s="53">
        <v>63</v>
      </c>
      <c r="E38" s="95">
        <v>-3</v>
      </c>
      <c r="F38" s="40">
        <f t="shared" si="2"/>
        <v>60</v>
      </c>
      <c r="G38" s="44">
        <f t="shared" si="1"/>
        <v>670716</v>
      </c>
    </row>
    <row r="39" spans="1:7" ht="15" customHeight="1" x14ac:dyDescent="0.3">
      <c r="A39" s="33"/>
      <c r="B39" s="41">
        <v>33</v>
      </c>
      <c r="C39" s="103">
        <v>43749</v>
      </c>
      <c r="D39" s="53">
        <v>477</v>
      </c>
      <c r="E39" s="53">
        <v>0</v>
      </c>
      <c r="F39" s="40">
        <f t="shared" si="2"/>
        <v>477</v>
      </c>
      <c r="G39" s="44">
        <f t="shared" si="1"/>
        <v>671193</v>
      </c>
    </row>
    <row r="40" spans="1:7" ht="15" customHeight="1" x14ac:dyDescent="0.3">
      <c r="A40" s="33"/>
      <c r="B40" s="43">
        <v>34</v>
      </c>
      <c r="C40" s="103">
        <v>43756</v>
      </c>
      <c r="D40" s="53">
        <v>352</v>
      </c>
      <c r="E40" s="69">
        <v>0</v>
      </c>
      <c r="F40" s="40">
        <f t="shared" si="2"/>
        <v>352</v>
      </c>
      <c r="G40" s="44">
        <f t="shared" si="1"/>
        <v>671545</v>
      </c>
    </row>
    <row r="41" spans="1:7" ht="15" customHeight="1" x14ac:dyDescent="0.3">
      <c r="A41" s="33"/>
      <c r="B41" s="39">
        <v>35</v>
      </c>
      <c r="C41" s="103">
        <v>43763</v>
      </c>
      <c r="D41" s="57">
        <v>261</v>
      </c>
      <c r="E41" s="69">
        <v>1307</v>
      </c>
      <c r="F41" s="40">
        <f t="shared" si="2"/>
        <v>1568</v>
      </c>
      <c r="G41" s="44">
        <f t="shared" si="1"/>
        <v>673113</v>
      </c>
    </row>
    <row r="42" spans="1:7" ht="15" customHeight="1" x14ac:dyDescent="0.3">
      <c r="A42" s="33"/>
      <c r="B42" s="41">
        <v>36</v>
      </c>
      <c r="C42" s="103">
        <v>43770</v>
      </c>
      <c r="D42" s="57">
        <v>143</v>
      </c>
      <c r="E42" s="69">
        <v>-133</v>
      </c>
      <c r="F42" s="40">
        <f t="shared" si="2"/>
        <v>10</v>
      </c>
      <c r="G42" s="44">
        <f t="shared" si="1"/>
        <v>673123</v>
      </c>
    </row>
    <row r="43" spans="1:7" ht="15" customHeight="1" x14ac:dyDescent="0.3">
      <c r="A43" s="33"/>
      <c r="B43" s="41">
        <v>37</v>
      </c>
      <c r="C43" s="103">
        <v>43777</v>
      </c>
      <c r="D43" s="57">
        <v>74</v>
      </c>
      <c r="E43" s="69">
        <v>0</v>
      </c>
      <c r="F43" s="40">
        <f t="shared" si="2"/>
        <v>74</v>
      </c>
      <c r="G43" s="44">
        <f t="shared" si="1"/>
        <v>673197</v>
      </c>
    </row>
    <row r="44" spans="1:7" ht="15" customHeight="1" x14ac:dyDescent="0.3">
      <c r="A44" s="33"/>
      <c r="B44" s="43">
        <v>38</v>
      </c>
      <c r="C44" s="103">
        <v>43784</v>
      </c>
      <c r="D44" s="57">
        <v>25</v>
      </c>
      <c r="E44" s="69">
        <v>0</v>
      </c>
      <c r="F44" s="40">
        <f t="shared" ref="F44:F49" si="3">D44+E44</f>
        <v>25</v>
      </c>
      <c r="G44" s="44">
        <f t="shared" ref="G44:G52" si="4">G43+F44</f>
        <v>673222</v>
      </c>
    </row>
    <row r="45" spans="1:7" ht="15" customHeight="1" x14ac:dyDescent="0.3">
      <c r="A45" s="33"/>
      <c r="B45" s="39">
        <v>39</v>
      </c>
      <c r="C45" s="103">
        <v>43791</v>
      </c>
      <c r="D45" s="57">
        <v>88</v>
      </c>
      <c r="E45" s="69">
        <v>0</v>
      </c>
      <c r="F45" s="40">
        <f t="shared" si="3"/>
        <v>88</v>
      </c>
      <c r="G45" s="44">
        <f t="shared" si="4"/>
        <v>673310</v>
      </c>
    </row>
    <row r="46" spans="1:7" ht="15" customHeight="1" x14ac:dyDescent="0.3">
      <c r="A46" s="33"/>
      <c r="B46" s="41">
        <v>40</v>
      </c>
      <c r="C46" s="103">
        <v>43798</v>
      </c>
      <c r="D46" s="57">
        <v>345</v>
      </c>
      <c r="E46" s="69">
        <v>295</v>
      </c>
      <c r="F46" s="40">
        <f t="shared" si="3"/>
        <v>640</v>
      </c>
      <c r="G46" s="44">
        <f t="shared" si="4"/>
        <v>673950</v>
      </c>
    </row>
    <row r="47" spans="1:7" ht="15" customHeight="1" x14ac:dyDescent="0.3">
      <c r="A47" s="33"/>
      <c r="B47" s="41">
        <v>41</v>
      </c>
      <c r="C47" s="103">
        <v>43805</v>
      </c>
      <c r="D47" s="57">
        <v>280</v>
      </c>
      <c r="E47" s="69">
        <v>-1</v>
      </c>
      <c r="F47" s="40">
        <f t="shared" si="3"/>
        <v>279</v>
      </c>
      <c r="G47" s="44">
        <f t="shared" si="4"/>
        <v>674229</v>
      </c>
    </row>
    <row r="48" spans="1:7" ht="15" customHeight="1" x14ac:dyDescent="0.3">
      <c r="A48" s="33"/>
      <c r="B48" s="43">
        <v>42</v>
      </c>
      <c r="C48" s="103">
        <v>43812</v>
      </c>
      <c r="D48" s="57">
        <v>139</v>
      </c>
      <c r="E48" s="69">
        <v>0</v>
      </c>
      <c r="F48" s="40">
        <f t="shared" si="3"/>
        <v>139</v>
      </c>
      <c r="G48" s="44">
        <f t="shared" si="4"/>
        <v>674368</v>
      </c>
    </row>
    <row r="49" spans="1:8" ht="14.4" x14ac:dyDescent="0.3">
      <c r="A49" s="33"/>
      <c r="B49" s="39">
        <v>43</v>
      </c>
      <c r="C49" s="103">
        <v>43819</v>
      </c>
      <c r="D49" s="57">
        <v>46</v>
      </c>
      <c r="E49" s="69">
        <v>0</v>
      </c>
      <c r="F49" s="40">
        <f t="shared" si="3"/>
        <v>46</v>
      </c>
      <c r="G49" s="44">
        <f t="shared" si="4"/>
        <v>674414</v>
      </c>
    </row>
    <row r="50" spans="1:8" ht="15" customHeight="1" x14ac:dyDescent="0.3">
      <c r="A50" s="33"/>
      <c r="B50" s="41">
        <v>44</v>
      </c>
      <c r="C50" s="103">
        <v>43826</v>
      </c>
      <c r="D50" s="57">
        <v>79</v>
      </c>
      <c r="E50" s="69">
        <v>-87</v>
      </c>
      <c r="F50" s="40">
        <f t="shared" ref="F50:F56" si="5">D50+E50</f>
        <v>-8</v>
      </c>
      <c r="G50" s="44">
        <f t="shared" si="4"/>
        <v>674406</v>
      </c>
    </row>
    <row r="51" spans="1:8" ht="15" customHeight="1" x14ac:dyDescent="0.3">
      <c r="A51" s="33"/>
      <c r="B51" s="41">
        <v>45</v>
      </c>
      <c r="C51" s="103">
        <v>43833</v>
      </c>
      <c r="D51" s="57">
        <v>84</v>
      </c>
      <c r="E51" s="69">
        <v>0</v>
      </c>
      <c r="F51" s="40">
        <f t="shared" si="5"/>
        <v>84</v>
      </c>
      <c r="G51" s="44">
        <f t="shared" si="4"/>
        <v>674490</v>
      </c>
    </row>
    <row r="52" spans="1:8" ht="15" customHeight="1" x14ac:dyDescent="0.3">
      <c r="A52" s="33"/>
      <c r="B52" s="43">
        <v>46</v>
      </c>
      <c r="C52" s="103">
        <v>43840</v>
      </c>
      <c r="D52" s="57">
        <v>127</v>
      </c>
      <c r="E52" s="69">
        <v>0</v>
      </c>
      <c r="F52" s="40">
        <f t="shared" si="5"/>
        <v>127</v>
      </c>
      <c r="G52" s="44">
        <f t="shared" si="4"/>
        <v>674617</v>
      </c>
    </row>
    <row r="53" spans="1:8" ht="15" customHeight="1" x14ac:dyDescent="0.3">
      <c r="A53" s="33"/>
      <c r="B53" s="39">
        <v>47</v>
      </c>
      <c r="C53" s="103">
        <v>43847</v>
      </c>
      <c r="D53" s="57">
        <v>117</v>
      </c>
      <c r="E53" s="69">
        <v>0</v>
      </c>
      <c r="F53" s="40">
        <f t="shared" si="5"/>
        <v>117</v>
      </c>
      <c r="G53" s="44">
        <f t="shared" ref="G53:G58" si="6">G52+F53</f>
        <v>674734</v>
      </c>
    </row>
    <row r="54" spans="1:8" ht="15" customHeight="1" x14ac:dyDescent="0.3">
      <c r="A54" s="33"/>
      <c r="B54" s="41">
        <v>48</v>
      </c>
      <c r="C54" s="103">
        <v>43854</v>
      </c>
      <c r="D54" s="57">
        <v>31</v>
      </c>
      <c r="E54" s="69">
        <v>0</v>
      </c>
      <c r="F54" s="40">
        <f t="shared" si="5"/>
        <v>31</v>
      </c>
      <c r="G54" s="44">
        <f t="shared" si="6"/>
        <v>674765</v>
      </c>
    </row>
    <row r="55" spans="1:8" s="1" customFormat="1" ht="15" customHeight="1" x14ac:dyDescent="0.3">
      <c r="A55" s="36"/>
      <c r="B55" s="41">
        <v>49</v>
      </c>
      <c r="C55" s="103">
        <v>43861</v>
      </c>
      <c r="D55" s="57">
        <v>231</v>
      </c>
      <c r="E55" s="69">
        <v>2066</v>
      </c>
      <c r="F55" s="40">
        <f t="shared" si="5"/>
        <v>2297</v>
      </c>
      <c r="G55" s="44">
        <f t="shared" si="6"/>
        <v>677062</v>
      </c>
      <c r="H55" s="2"/>
    </row>
    <row r="56" spans="1:8" ht="15" customHeight="1" x14ac:dyDescent="0.3">
      <c r="A56" s="33"/>
      <c r="B56" s="43">
        <v>50</v>
      </c>
      <c r="C56" s="103">
        <v>43868</v>
      </c>
      <c r="D56" s="57">
        <v>192</v>
      </c>
      <c r="E56" s="69">
        <v>0</v>
      </c>
      <c r="F56" s="40">
        <f t="shared" si="5"/>
        <v>192</v>
      </c>
      <c r="G56" s="44">
        <f t="shared" si="6"/>
        <v>677254</v>
      </c>
    </row>
    <row r="57" spans="1:8" ht="15" customHeight="1" x14ac:dyDescent="0.3">
      <c r="A57" s="33"/>
      <c r="B57" s="39">
        <v>51</v>
      </c>
      <c r="C57" s="103">
        <v>43875</v>
      </c>
      <c r="D57" s="57">
        <v>30</v>
      </c>
      <c r="E57" s="69">
        <v>0</v>
      </c>
      <c r="F57" s="40">
        <f>D57+E57</f>
        <v>30</v>
      </c>
      <c r="G57" s="44">
        <f t="shared" si="6"/>
        <v>677284</v>
      </c>
    </row>
    <row r="58" spans="1:8" ht="15" customHeight="1" x14ac:dyDescent="0.3">
      <c r="A58" s="33"/>
      <c r="B58" s="41">
        <v>52</v>
      </c>
      <c r="C58" s="103">
        <v>43882</v>
      </c>
      <c r="D58" s="57">
        <v>178</v>
      </c>
      <c r="E58" s="69">
        <v>0</v>
      </c>
      <c r="F58" s="40">
        <f>D58+E58</f>
        <v>178</v>
      </c>
      <c r="G58" s="44">
        <f t="shared" si="6"/>
        <v>677462</v>
      </c>
    </row>
    <row r="59" spans="1:8" ht="14.4" x14ac:dyDescent="0.3">
      <c r="A59" s="33"/>
      <c r="B59" s="41">
        <v>53</v>
      </c>
      <c r="C59" s="103">
        <v>43889</v>
      </c>
      <c r="D59" s="57">
        <v>33</v>
      </c>
      <c r="E59" s="69">
        <v>0</v>
      </c>
      <c r="F59" s="40">
        <f>D59+E59</f>
        <v>33</v>
      </c>
      <c r="G59" s="44">
        <f>G58+F59</f>
        <v>677495</v>
      </c>
    </row>
    <row r="60" spans="1:8" ht="13.8" x14ac:dyDescent="0.25">
      <c r="A60" s="33"/>
      <c r="B60" s="33"/>
      <c r="C60" s="100"/>
      <c r="D60" s="59"/>
      <c r="E60" s="45"/>
      <c r="F60" s="46"/>
      <c r="G60" s="47"/>
    </row>
    <row r="61" spans="1:8" ht="13.8" x14ac:dyDescent="0.25">
      <c r="A61" s="33"/>
      <c r="B61" s="33"/>
      <c r="C61" s="100"/>
      <c r="D61" s="59"/>
      <c r="E61" s="45"/>
      <c r="F61" s="46"/>
      <c r="G61" s="47"/>
    </row>
    <row r="62" spans="1:8" ht="13.8" x14ac:dyDescent="0.25">
      <c r="A62" s="33"/>
      <c r="B62" s="33"/>
      <c r="C62" s="100"/>
      <c r="D62" s="59"/>
      <c r="E62" s="45"/>
      <c r="F62" s="46"/>
      <c r="G62" s="47"/>
    </row>
    <row r="63" spans="1:8" ht="13.8" x14ac:dyDescent="0.25">
      <c r="A63" s="33"/>
      <c r="B63" s="33"/>
      <c r="C63" s="100"/>
      <c r="D63" s="59"/>
      <c r="E63" s="45"/>
      <c r="F63" s="46"/>
      <c r="G63" s="47"/>
    </row>
    <row r="64" spans="1:8" ht="13.8" x14ac:dyDescent="0.25">
      <c r="A64" s="33"/>
      <c r="B64" s="33"/>
      <c r="C64" s="100"/>
      <c r="D64" s="59"/>
      <c r="E64" s="45"/>
      <c r="F64" s="46"/>
      <c r="G64" s="47"/>
    </row>
    <row r="65" spans="4:7" x14ac:dyDescent="0.2">
      <c r="D65" s="60"/>
      <c r="E65" s="5"/>
      <c r="F65" s="8"/>
      <c r="G65" s="6"/>
    </row>
    <row r="66" spans="4:7" x14ac:dyDescent="0.2">
      <c r="D66" s="60"/>
      <c r="E66" s="5"/>
      <c r="F66" s="8"/>
      <c r="G66" s="6"/>
    </row>
    <row r="67" spans="4:7" x14ac:dyDescent="0.2">
      <c r="D67" s="60"/>
      <c r="E67" s="5"/>
      <c r="F67" s="8"/>
      <c r="G67" s="6"/>
    </row>
    <row r="68" spans="4:7" x14ac:dyDescent="0.2">
      <c r="D68" s="60"/>
      <c r="E68" s="5"/>
      <c r="F68" s="8"/>
      <c r="G68" s="6"/>
    </row>
    <row r="69" spans="4:7" x14ac:dyDescent="0.2">
      <c r="D69" s="60"/>
      <c r="E69" s="5"/>
      <c r="F69" s="8"/>
      <c r="G69" s="6"/>
    </row>
    <row r="70" spans="4:7" x14ac:dyDescent="0.2">
      <c r="D70" s="60"/>
      <c r="E70" s="5"/>
      <c r="F70" s="8"/>
      <c r="G70" s="6"/>
    </row>
    <row r="71" spans="4:7" x14ac:dyDescent="0.2">
      <c r="D71" s="60"/>
      <c r="E71" s="5"/>
      <c r="F71" s="8"/>
      <c r="G71" s="6"/>
    </row>
    <row r="72" spans="4:7" x14ac:dyDescent="0.2">
      <c r="D72" s="60"/>
      <c r="E72" s="5"/>
      <c r="F72" s="8"/>
      <c r="G72" s="6"/>
    </row>
    <row r="73" spans="4:7" x14ac:dyDescent="0.2">
      <c r="D73" s="60"/>
      <c r="E73" s="5"/>
      <c r="F73" s="8"/>
      <c r="G73" s="6"/>
    </row>
    <row r="74" spans="4:7" x14ac:dyDescent="0.2">
      <c r="D74" s="60"/>
      <c r="E74" s="5"/>
      <c r="F74" s="8"/>
      <c r="G74" s="6"/>
    </row>
    <row r="75" spans="4:7" x14ac:dyDescent="0.2">
      <c r="D75" s="60"/>
      <c r="E75" s="5"/>
      <c r="F75" s="8"/>
      <c r="G75" s="6"/>
    </row>
    <row r="76" spans="4:7" x14ac:dyDescent="0.2">
      <c r="D76" s="60"/>
      <c r="E76" s="5"/>
      <c r="F76" s="8"/>
      <c r="G76" s="6"/>
    </row>
    <row r="77" spans="4:7" x14ac:dyDescent="0.2">
      <c r="D77" s="60"/>
      <c r="E77" s="5"/>
      <c r="F77" s="8"/>
      <c r="G77" s="6"/>
    </row>
    <row r="78" spans="4:7" x14ac:dyDescent="0.2">
      <c r="D78" s="60"/>
      <c r="E78" s="5"/>
      <c r="F78" s="8"/>
      <c r="G78" s="6"/>
    </row>
    <row r="79" spans="4:7" x14ac:dyDescent="0.2">
      <c r="D79" s="60"/>
      <c r="E79" s="5"/>
      <c r="F79" s="8"/>
      <c r="G79" s="6"/>
    </row>
    <row r="80" spans="4:7" x14ac:dyDescent="0.2">
      <c r="D80" s="60"/>
      <c r="E80" s="5"/>
      <c r="F80" s="8"/>
      <c r="G80" s="6"/>
    </row>
    <row r="81" spans="4:7" x14ac:dyDescent="0.2">
      <c r="D81" s="60"/>
      <c r="E81" s="5"/>
      <c r="F81" s="8"/>
      <c r="G81" s="6"/>
    </row>
    <row r="82" spans="4:7" x14ac:dyDescent="0.2">
      <c r="D82" s="60"/>
      <c r="E82" s="5"/>
      <c r="F82" s="8"/>
      <c r="G82" s="6"/>
    </row>
    <row r="83" spans="4:7" x14ac:dyDescent="0.2">
      <c r="D83" s="60"/>
      <c r="E83" s="5"/>
      <c r="F83" s="8"/>
      <c r="G83" s="6"/>
    </row>
    <row r="84" spans="4:7" x14ac:dyDescent="0.2">
      <c r="D84" s="60"/>
      <c r="E84" s="5"/>
      <c r="F84" s="8"/>
      <c r="G84" s="6"/>
    </row>
    <row r="85" spans="4:7" x14ac:dyDescent="0.2">
      <c r="D85" s="60"/>
      <c r="E85" s="5"/>
      <c r="F85" s="8"/>
      <c r="G85" s="6"/>
    </row>
    <row r="86" spans="4:7" x14ac:dyDescent="0.2">
      <c r="D86" s="60"/>
      <c r="E86" s="5"/>
      <c r="F86" s="8"/>
      <c r="G86" s="6"/>
    </row>
    <row r="87" spans="4:7" x14ac:dyDescent="0.2">
      <c r="D87" s="60"/>
      <c r="E87" s="5"/>
      <c r="F87" s="8"/>
      <c r="G87" s="6"/>
    </row>
    <row r="88" spans="4:7" x14ac:dyDescent="0.2">
      <c r="D88" s="60"/>
      <c r="E88" s="5"/>
      <c r="F88" s="8"/>
      <c r="G88" s="6"/>
    </row>
    <row r="89" spans="4:7" x14ac:dyDescent="0.2">
      <c r="D89" s="60"/>
      <c r="E89" s="5"/>
      <c r="F89" s="8"/>
      <c r="G89" s="6"/>
    </row>
    <row r="90" spans="4:7" x14ac:dyDescent="0.2">
      <c r="D90" s="60"/>
      <c r="E90" s="5"/>
      <c r="F90" s="8"/>
      <c r="G90" s="6"/>
    </row>
  </sheetData>
  <mergeCells count="3">
    <mergeCell ref="D3:G3"/>
    <mergeCell ref="B2:G2"/>
    <mergeCell ref="B6:G6"/>
  </mergeCells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zoomScale="80" zoomScaleNormal="80" workbookViewId="0">
      <pane xSplit="3" ySplit="5" topLeftCell="D45" activePane="bottomRight" state="frozen"/>
      <selection pane="topRight" activeCell="D1" sqref="D1"/>
      <selection pane="bottomLeft" activeCell="A6" sqref="A6"/>
      <selection pane="bottomRight" activeCell="K13" sqref="K13"/>
    </sheetView>
  </sheetViews>
  <sheetFormatPr defaultRowHeight="11.4" x14ac:dyDescent="0.2"/>
  <cols>
    <col min="1" max="1" width="9.109375" style="2" customWidth="1"/>
    <col min="2" max="2" width="26.5546875" style="2" customWidth="1"/>
    <col min="3" max="3" width="16.88671875" style="104" bestFit="1" customWidth="1"/>
    <col min="4" max="4" width="13.33203125" style="58" customWidth="1"/>
    <col min="5" max="5" width="12" style="2" customWidth="1"/>
    <col min="6" max="6" width="13.33203125" style="9" customWidth="1"/>
    <col min="7" max="7" width="12.33203125" style="7" customWidth="1"/>
    <col min="8" max="8" width="30" style="2" customWidth="1"/>
    <col min="9" max="9" width="30.44140625" style="2" customWidth="1"/>
    <col min="10" max="10" width="12.33203125" style="2" bestFit="1" customWidth="1"/>
    <col min="11" max="11" width="12.109375" style="2" bestFit="1" customWidth="1"/>
    <col min="12" max="12" width="13.109375" style="2" bestFit="1" customWidth="1"/>
    <col min="13" max="13" width="36" style="2" customWidth="1"/>
    <col min="14" max="16384" width="8.88671875" style="2"/>
  </cols>
  <sheetData>
    <row r="1" spans="1:7" ht="13.8" x14ac:dyDescent="0.25">
      <c r="A1" s="33"/>
      <c r="B1" s="33"/>
      <c r="C1" s="100"/>
      <c r="D1" s="55"/>
      <c r="E1" s="33"/>
      <c r="F1" s="34"/>
      <c r="G1" s="35"/>
    </row>
    <row r="2" spans="1:7" ht="24" customHeight="1" thickBot="1" x14ac:dyDescent="0.3">
      <c r="A2" s="33"/>
      <c r="B2" s="137" t="s">
        <v>47</v>
      </c>
      <c r="C2" s="137"/>
      <c r="D2" s="137"/>
      <c r="E2" s="137"/>
      <c r="F2" s="137"/>
      <c r="G2" s="137"/>
    </row>
    <row r="3" spans="1:7" s="3" customFormat="1" ht="18.600000000000001" thickTop="1" thickBot="1" x14ac:dyDescent="0.35">
      <c r="A3" s="36"/>
      <c r="B3" s="37"/>
      <c r="C3" s="101"/>
      <c r="D3" s="136" t="s">
        <v>48</v>
      </c>
      <c r="E3" s="136"/>
      <c r="F3" s="136"/>
      <c r="G3" s="136"/>
    </row>
    <row r="4" spans="1:7" s="1" customFormat="1" ht="29.4" thickBot="1" x14ac:dyDescent="0.3">
      <c r="A4" s="36"/>
      <c r="B4" s="38" t="s">
        <v>13</v>
      </c>
      <c r="C4" s="102" t="s">
        <v>0</v>
      </c>
      <c r="D4" s="56" t="s">
        <v>2</v>
      </c>
      <c r="E4" s="38" t="s">
        <v>1</v>
      </c>
      <c r="F4" s="38" t="s">
        <v>8</v>
      </c>
      <c r="G4" s="38" t="s">
        <v>3</v>
      </c>
    </row>
    <row r="5" spans="1:7" s="1" customFormat="1" ht="29.4" thickBot="1" x14ac:dyDescent="0.3">
      <c r="A5" s="36"/>
      <c r="B5" s="38" t="s">
        <v>12</v>
      </c>
      <c r="C5" s="102" t="s">
        <v>4</v>
      </c>
      <c r="D5" s="56" t="s">
        <v>5</v>
      </c>
      <c r="E5" s="38" t="s">
        <v>6</v>
      </c>
      <c r="F5" s="38" t="s">
        <v>9</v>
      </c>
      <c r="G5" s="38" t="s">
        <v>7</v>
      </c>
    </row>
    <row r="6" spans="1:7" ht="20.25" customHeight="1" thickBot="1" x14ac:dyDescent="0.35">
      <c r="A6" s="33"/>
      <c r="B6" s="138" t="s">
        <v>52</v>
      </c>
      <c r="C6" s="139"/>
      <c r="D6" s="139"/>
      <c r="E6" s="139"/>
      <c r="F6" s="139"/>
      <c r="G6" s="139"/>
    </row>
    <row r="7" spans="1:7" ht="14.4" x14ac:dyDescent="0.3">
      <c r="A7" s="33"/>
      <c r="B7" s="41">
        <v>1</v>
      </c>
      <c r="C7" s="103">
        <v>43896</v>
      </c>
      <c r="D7" s="95">
        <v>134</v>
      </c>
      <c r="E7" s="95">
        <v>-100</v>
      </c>
      <c r="F7" s="40">
        <f t="shared" ref="F7:F14" si="0">D7+E7</f>
        <v>34</v>
      </c>
      <c r="G7" s="42">
        <f>F7</f>
        <v>34</v>
      </c>
    </row>
    <row r="8" spans="1:7" ht="14.4" x14ac:dyDescent="0.3">
      <c r="A8" s="33"/>
      <c r="B8" s="43">
        <v>2</v>
      </c>
      <c r="C8" s="103">
        <v>43903</v>
      </c>
      <c r="D8" s="95">
        <v>558</v>
      </c>
      <c r="E8" s="95">
        <v>0</v>
      </c>
      <c r="F8" s="40">
        <f t="shared" si="0"/>
        <v>558</v>
      </c>
      <c r="G8" s="125">
        <f t="shared" ref="G8:G13" si="1">G7+F8</f>
        <v>592</v>
      </c>
    </row>
    <row r="9" spans="1:7" ht="14.4" x14ac:dyDescent="0.3">
      <c r="A9" s="33"/>
      <c r="B9" s="39">
        <v>3</v>
      </c>
      <c r="C9" s="103">
        <v>43910</v>
      </c>
      <c r="D9" s="95">
        <v>434</v>
      </c>
      <c r="E9" s="95">
        <v>0</v>
      </c>
      <c r="F9" s="40">
        <f t="shared" si="0"/>
        <v>434</v>
      </c>
      <c r="G9" s="125">
        <f t="shared" si="1"/>
        <v>1026</v>
      </c>
    </row>
    <row r="10" spans="1:7" ht="14.4" x14ac:dyDescent="0.3">
      <c r="A10" s="33"/>
      <c r="B10" s="41">
        <v>4</v>
      </c>
      <c r="C10" s="103">
        <v>43917</v>
      </c>
      <c r="D10" s="95">
        <v>3031</v>
      </c>
      <c r="E10" s="95">
        <v>4079</v>
      </c>
      <c r="F10" s="40">
        <f t="shared" si="0"/>
        <v>7110</v>
      </c>
      <c r="G10" s="125">
        <f t="shared" si="1"/>
        <v>8136</v>
      </c>
    </row>
    <row r="11" spans="1:7" ht="14.4" x14ac:dyDescent="0.3">
      <c r="A11" s="33"/>
      <c r="B11" s="41">
        <v>5</v>
      </c>
      <c r="C11" s="103">
        <v>43924</v>
      </c>
      <c r="D11" s="95">
        <v>4200</v>
      </c>
      <c r="E11" s="95">
        <v>-2604</v>
      </c>
      <c r="F11" s="40">
        <f t="shared" si="0"/>
        <v>1596</v>
      </c>
      <c r="G11" s="125">
        <f t="shared" si="1"/>
        <v>9732</v>
      </c>
    </row>
    <row r="12" spans="1:7" ht="14.4" x14ac:dyDescent="0.3">
      <c r="A12" s="33"/>
      <c r="B12" s="43">
        <v>6</v>
      </c>
      <c r="C12" s="103">
        <v>43931</v>
      </c>
      <c r="D12" s="95">
        <v>8058</v>
      </c>
      <c r="E12" s="95">
        <v>0</v>
      </c>
      <c r="F12" s="40">
        <f t="shared" si="0"/>
        <v>8058</v>
      </c>
      <c r="G12" s="125">
        <f t="shared" si="1"/>
        <v>17790</v>
      </c>
    </row>
    <row r="13" spans="1:7" ht="14.4" x14ac:dyDescent="0.3">
      <c r="A13" s="33"/>
      <c r="B13" s="39">
        <v>7</v>
      </c>
      <c r="C13" s="103">
        <v>43938</v>
      </c>
      <c r="D13" s="95">
        <v>7353</v>
      </c>
      <c r="E13" s="95">
        <v>0</v>
      </c>
      <c r="F13" s="40">
        <f t="shared" si="0"/>
        <v>7353</v>
      </c>
      <c r="G13" s="125">
        <f t="shared" si="1"/>
        <v>25143</v>
      </c>
    </row>
    <row r="14" spans="1:7" ht="14.4" x14ac:dyDescent="0.3">
      <c r="A14" s="33"/>
      <c r="B14" s="41">
        <v>8</v>
      </c>
      <c r="C14" s="103">
        <v>43945</v>
      </c>
      <c r="D14" s="95">
        <v>27491</v>
      </c>
      <c r="E14" s="95">
        <v>21155</v>
      </c>
      <c r="F14" s="40">
        <f t="shared" si="0"/>
        <v>48646</v>
      </c>
      <c r="G14" s="125">
        <f t="shared" ref="G14:G19" si="2">G13+F14</f>
        <v>73789</v>
      </c>
    </row>
    <row r="15" spans="1:7" ht="13.5" customHeight="1" x14ac:dyDescent="0.3">
      <c r="A15" s="33"/>
      <c r="B15" s="41">
        <v>9</v>
      </c>
      <c r="C15" s="103">
        <v>43952</v>
      </c>
      <c r="D15" s="95">
        <v>3180</v>
      </c>
      <c r="E15" s="95">
        <v>-2160</v>
      </c>
      <c r="F15" s="40">
        <f t="shared" ref="F15:F20" si="3">D15+E15</f>
        <v>1020</v>
      </c>
      <c r="G15" s="125">
        <f t="shared" si="2"/>
        <v>74809</v>
      </c>
    </row>
    <row r="16" spans="1:7" ht="14.4" x14ac:dyDescent="0.3">
      <c r="A16" s="33"/>
      <c r="B16" s="43">
        <v>10</v>
      </c>
      <c r="C16" s="103">
        <v>43959</v>
      </c>
      <c r="D16" s="95">
        <v>65843</v>
      </c>
      <c r="E16" s="95">
        <v>0</v>
      </c>
      <c r="F16" s="40">
        <f t="shared" si="3"/>
        <v>65843</v>
      </c>
      <c r="G16" s="125">
        <f t="shared" si="2"/>
        <v>140652</v>
      </c>
    </row>
    <row r="17" spans="1:9" ht="14.4" x14ac:dyDescent="0.3">
      <c r="A17" s="33"/>
      <c r="B17" s="39">
        <v>11</v>
      </c>
      <c r="C17" s="103">
        <v>43966</v>
      </c>
      <c r="D17" s="95">
        <v>70700</v>
      </c>
      <c r="E17" s="95">
        <v>0</v>
      </c>
      <c r="F17" s="40">
        <f t="shared" si="3"/>
        <v>70700</v>
      </c>
      <c r="G17" s="125">
        <f t="shared" si="2"/>
        <v>211352</v>
      </c>
    </row>
    <row r="18" spans="1:9" ht="14.4" x14ac:dyDescent="0.3">
      <c r="A18" s="33"/>
      <c r="B18" s="41">
        <v>12</v>
      </c>
      <c r="C18" s="103">
        <v>43973</v>
      </c>
      <c r="D18" s="95">
        <v>65686</v>
      </c>
      <c r="E18" s="95">
        <v>0</v>
      </c>
      <c r="F18" s="40">
        <f t="shared" si="3"/>
        <v>65686</v>
      </c>
      <c r="G18" s="125">
        <f t="shared" si="2"/>
        <v>277038</v>
      </c>
    </row>
    <row r="19" spans="1:9" ht="14.4" x14ac:dyDescent="0.3">
      <c r="A19" s="33"/>
      <c r="B19" s="41">
        <v>13</v>
      </c>
      <c r="C19" s="103">
        <v>43980</v>
      </c>
      <c r="D19" s="95">
        <v>60066</v>
      </c>
      <c r="E19" s="95">
        <v>44482</v>
      </c>
      <c r="F19" s="40">
        <f t="shared" si="3"/>
        <v>104548</v>
      </c>
      <c r="G19" s="125">
        <f t="shared" si="2"/>
        <v>381586</v>
      </c>
    </row>
    <row r="20" spans="1:9" ht="14.4" x14ac:dyDescent="0.3">
      <c r="A20" s="33"/>
      <c r="B20" s="43">
        <v>14</v>
      </c>
      <c r="C20" s="103">
        <v>43987</v>
      </c>
      <c r="D20" s="95">
        <v>71181</v>
      </c>
      <c r="E20" s="95">
        <v>-4622</v>
      </c>
      <c r="F20" s="40">
        <f t="shared" si="3"/>
        <v>66559</v>
      </c>
      <c r="G20" s="125">
        <f t="shared" ref="G20:G25" si="4">G19+F20</f>
        <v>448145</v>
      </c>
    </row>
    <row r="21" spans="1:9" ht="14.4" x14ac:dyDescent="0.3">
      <c r="A21" s="33"/>
      <c r="B21" s="39">
        <v>15</v>
      </c>
      <c r="C21" s="103">
        <v>43994</v>
      </c>
      <c r="D21" s="95">
        <v>67959</v>
      </c>
      <c r="E21" s="95">
        <v>6808</v>
      </c>
      <c r="F21" s="40">
        <f t="shared" ref="F21:F28" si="5">D21+E21</f>
        <v>74767</v>
      </c>
      <c r="G21" s="125">
        <f t="shared" si="4"/>
        <v>522912</v>
      </c>
    </row>
    <row r="22" spans="1:9" ht="14.4" x14ac:dyDescent="0.3">
      <c r="A22" s="33"/>
      <c r="B22" s="41">
        <v>16</v>
      </c>
      <c r="C22" s="103">
        <v>44001</v>
      </c>
      <c r="D22" s="95">
        <v>41096</v>
      </c>
      <c r="E22" s="95">
        <v>0</v>
      </c>
      <c r="F22" s="40">
        <f t="shared" si="5"/>
        <v>41096</v>
      </c>
      <c r="G22" s="125">
        <f t="shared" si="4"/>
        <v>564008</v>
      </c>
    </row>
    <row r="23" spans="1:9" ht="14.4" x14ac:dyDescent="0.3">
      <c r="A23" s="33"/>
      <c r="B23" s="41">
        <v>17</v>
      </c>
      <c r="C23" s="103">
        <v>44008</v>
      </c>
      <c r="D23" s="97">
        <v>48485</v>
      </c>
      <c r="E23" s="95">
        <v>66023</v>
      </c>
      <c r="F23" s="40">
        <f t="shared" si="5"/>
        <v>114508</v>
      </c>
      <c r="G23" s="125">
        <f t="shared" si="4"/>
        <v>678516</v>
      </c>
    </row>
    <row r="24" spans="1:9" ht="15" customHeight="1" x14ac:dyDescent="0.3">
      <c r="A24" s="33"/>
      <c r="B24" s="43">
        <v>18</v>
      </c>
      <c r="C24" s="103">
        <v>44015</v>
      </c>
      <c r="D24" s="57">
        <v>25810</v>
      </c>
      <c r="E24" s="95">
        <v>-8703</v>
      </c>
      <c r="F24" s="40">
        <f t="shared" si="5"/>
        <v>17107</v>
      </c>
      <c r="G24" s="125">
        <f t="shared" si="4"/>
        <v>695623</v>
      </c>
    </row>
    <row r="25" spans="1:9" ht="15" customHeight="1" x14ac:dyDescent="0.3">
      <c r="A25" s="33"/>
      <c r="B25" s="39">
        <v>19</v>
      </c>
      <c r="C25" s="103">
        <v>44022</v>
      </c>
      <c r="D25" s="57">
        <v>22591</v>
      </c>
      <c r="E25" s="95">
        <v>926</v>
      </c>
      <c r="F25" s="40">
        <f t="shared" si="5"/>
        <v>23517</v>
      </c>
      <c r="G25" s="125">
        <f t="shared" si="4"/>
        <v>719140</v>
      </c>
    </row>
    <row r="26" spans="1:9" ht="15" customHeight="1" x14ac:dyDescent="0.3">
      <c r="A26" s="33"/>
      <c r="B26" s="41">
        <v>20</v>
      </c>
      <c r="C26" s="103">
        <v>44029</v>
      </c>
      <c r="D26" s="57">
        <v>11134</v>
      </c>
      <c r="E26" s="95">
        <v>231</v>
      </c>
      <c r="F26" s="40">
        <f t="shared" si="5"/>
        <v>11365</v>
      </c>
      <c r="G26" s="125">
        <f t="shared" ref="G26:G31" si="6">G25+F26</f>
        <v>730505</v>
      </c>
    </row>
    <row r="27" spans="1:9" ht="15" customHeight="1" x14ac:dyDescent="0.3">
      <c r="A27" s="33"/>
      <c r="B27" s="41">
        <v>21</v>
      </c>
      <c r="C27" s="103">
        <v>44036</v>
      </c>
      <c r="D27" s="57">
        <v>4720</v>
      </c>
      <c r="E27" s="95">
        <v>0</v>
      </c>
      <c r="F27" s="40">
        <f t="shared" si="5"/>
        <v>4720</v>
      </c>
      <c r="G27" s="125">
        <f t="shared" si="6"/>
        <v>735225</v>
      </c>
    </row>
    <row r="28" spans="1:9" ht="15" customHeight="1" x14ac:dyDescent="0.3">
      <c r="A28" s="33"/>
      <c r="B28" s="43">
        <v>22</v>
      </c>
      <c r="C28" s="103">
        <v>44043</v>
      </c>
      <c r="D28" s="57">
        <v>6801</v>
      </c>
      <c r="E28" s="95">
        <v>30761</v>
      </c>
      <c r="F28" s="40">
        <f t="shared" si="5"/>
        <v>37562</v>
      </c>
      <c r="G28" s="125">
        <f t="shared" si="6"/>
        <v>772787</v>
      </c>
      <c r="I28" s="58"/>
    </row>
    <row r="29" spans="1:9" ht="15" customHeight="1" x14ac:dyDescent="0.3">
      <c r="A29" s="33"/>
      <c r="B29" s="39">
        <v>23</v>
      </c>
      <c r="C29" s="103">
        <v>44050</v>
      </c>
      <c r="D29" s="57">
        <v>714</v>
      </c>
      <c r="E29" s="95">
        <v>0</v>
      </c>
      <c r="F29" s="40">
        <f t="shared" ref="F29:F34" si="7">D29+E29</f>
        <v>714</v>
      </c>
      <c r="G29" s="125">
        <f t="shared" si="6"/>
        <v>773501</v>
      </c>
    </row>
    <row r="30" spans="1:9" ht="15" customHeight="1" x14ac:dyDescent="0.3">
      <c r="A30" s="33"/>
      <c r="B30" s="41">
        <v>24</v>
      </c>
      <c r="C30" s="103">
        <v>44057</v>
      </c>
      <c r="D30" s="57">
        <v>508</v>
      </c>
      <c r="E30" s="95">
        <v>0</v>
      </c>
      <c r="F30" s="40">
        <f t="shared" si="7"/>
        <v>508</v>
      </c>
      <c r="G30" s="125">
        <f t="shared" si="6"/>
        <v>774009</v>
      </c>
    </row>
    <row r="31" spans="1:9" ht="15" customHeight="1" x14ac:dyDescent="0.3">
      <c r="A31" s="33"/>
      <c r="B31" s="41">
        <v>25</v>
      </c>
      <c r="C31" s="103">
        <v>44064</v>
      </c>
      <c r="D31" s="57">
        <v>484</v>
      </c>
      <c r="E31" s="95">
        <v>0</v>
      </c>
      <c r="F31" s="40">
        <f t="shared" si="7"/>
        <v>484</v>
      </c>
      <c r="G31" s="125">
        <f t="shared" si="6"/>
        <v>774493</v>
      </c>
    </row>
    <row r="32" spans="1:9" ht="15" customHeight="1" x14ac:dyDescent="0.3">
      <c r="A32" s="33"/>
      <c r="B32" s="43">
        <v>26</v>
      </c>
      <c r="C32" s="103">
        <v>44071</v>
      </c>
      <c r="D32" s="57">
        <v>1391</v>
      </c>
      <c r="E32" s="95">
        <v>1113</v>
      </c>
      <c r="F32" s="40">
        <f t="shared" si="7"/>
        <v>2504</v>
      </c>
      <c r="G32" s="125">
        <f t="shared" ref="G32:G38" si="8">G31+F32</f>
        <v>776997</v>
      </c>
    </row>
    <row r="33" spans="1:7" ht="15" customHeight="1" x14ac:dyDescent="0.3">
      <c r="A33" s="33"/>
      <c r="B33" s="39">
        <v>27</v>
      </c>
      <c r="C33" s="103">
        <v>44078</v>
      </c>
      <c r="D33" s="57">
        <v>85</v>
      </c>
      <c r="E33" s="95">
        <v>-33</v>
      </c>
      <c r="F33" s="40">
        <f t="shared" si="7"/>
        <v>52</v>
      </c>
      <c r="G33" s="125">
        <f t="shared" si="8"/>
        <v>777049</v>
      </c>
    </row>
    <row r="34" spans="1:7" ht="15" customHeight="1" x14ac:dyDescent="0.3">
      <c r="A34" s="33"/>
      <c r="B34" s="41">
        <v>28</v>
      </c>
      <c r="C34" s="103">
        <v>44085</v>
      </c>
      <c r="D34" s="57">
        <v>415</v>
      </c>
      <c r="E34" s="95">
        <v>0</v>
      </c>
      <c r="F34" s="40">
        <f t="shared" si="7"/>
        <v>415</v>
      </c>
      <c r="G34" s="125">
        <f t="shared" si="8"/>
        <v>777464</v>
      </c>
    </row>
    <row r="35" spans="1:7" ht="16.5" customHeight="1" x14ac:dyDescent="0.3">
      <c r="A35" s="33"/>
      <c r="B35" s="41">
        <v>29</v>
      </c>
      <c r="C35" s="103">
        <v>44092</v>
      </c>
      <c r="D35" s="57">
        <v>473</v>
      </c>
      <c r="E35" s="95">
        <v>0</v>
      </c>
      <c r="F35" s="40">
        <f t="shared" ref="F35:F41" si="9">D35+E35</f>
        <v>473</v>
      </c>
      <c r="G35" s="125">
        <f t="shared" si="8"/>
        <v>777937</v>
      </c>
    </row>
    <row r="36" spans="1:7" ht="17.25" customHeight="1" x14ac:dyDescent="0.3">
      <c r="A36" s="33"/>
      <c r="B36" s="43">
        <v>30</v>
      </c>
      <c r="C36" s="103">
        <v>44099</v>
      </c>
      <c r="D36" s="57">
        <v>249</v>
      </c>
      <c r="E36" s="95">
        <v>1763</v>
      </c>
      <c r="F36" s="40">
        <f t="shared" si="9"/>
        <v>2012</v>
      </c>
      <c r="G36" s="125">
        <f t="shared" si="8"/>
        <v>779949</v>
      </c>
    </row>
    <row r="37" spans="1:7" ht="15" customHeight="1" x14ac:dyDescent="0.3">
      <c r="A37" s="33"/>
      <c r="B37" s="39">
        <v>31</v>
      </c>
      <c r="C37" s="103">
        <v>44106</v>
      </c>
      <c r="D37" s="57">
        <v>147</v>
      </c>
      <c r="E37" s="95">
        <v>-135</v>
      </c>
      <c r="F37" s="40">
        <f t="shared" si="9"/>
        <v>12</v>
      </c>
      <c r="G37" s="125">
        <f t="shared" si="8"/>
        <v>779961</v>
      </c>
    </row>
    <row r="38" spans="1:7" ht="15" customHeight="1" x14ac:dyDescent="0.3">
      <c r="A38" s="33"/>
      <c r="B38" s="41">
        <v>32</v>
      </c>
      <c r="C38" s="103">
        <v>44113</v>
      </c>
      <c r="D38" s="69">
        <v>92</v>
      </c>
      <c r="E38" s="95">
        <v>0</v>
      </c>
      <c r="F38" s="40">
        <f t="shared" si="9"/>
        <v>92</v>
      </c>
      <c r="G38" s="125">
        <f t="shared" si="8"/>
        <v>780053</v>
      </c>
    </row>
    <row r="39" spans="1:7" ht="15" customHeight="1" x14ac:dyDescent="0.3">
      <c r="A39" s="33"/>
      <c r="B39" s="41">
        <v>33</v>
      </c>
      <c r="C39" s="103">
        <v>44120</v>
      </c>
      <c r="D39" s="69">
        <v>21</v>
      </c>
      <c r="E39" s="95">
        <v>1</v>
      </c>
      <c r="F39" s="40">
        <f t="shared" si="9"/>
        <v>22</v>
      </c>
      <c r="G39" s="125">
        <f t="shared" ref="G39:G44" si="10">G38+F39</f>
        <v>780075</v>
      </c>
    </row>
    <row r="40" spans="1:7" ht="15" customHeight="1" x14ac:dyDescent="0.3">
      <c r="A40" s="33"/>
      <c r="B40" s="43">
        <v>34</v>
      </c>
      <c r="C40" s="103">
        <v>44127</v>
      </c>
      <c r="D40" s="69">
        <v>52</v>
      </c>
      <c r="E40" s="95">
        <v>0</v>
      </c>
      <c r="F40" s="40">
        <f t="shared" si="9"/>
        <v>52</v>
      </c>
      <c r="G40" s="125">
        <f t="shared" si="10"/>
        <v>780127</v>
      </c>
    </row>
    <row r="41" spans="1:7" ht="15" customHeight="1" x14ac:dyDescent="0.3">
      <c r="A41" s="33"/>
      <c r="B41" s="39">
        <v>35</v>
      </c>
      <c r="C41" s="103">
        <v>44134</v>
      </c>
      <c r="D41" s="57">
        <v>283</v>
      </c>
      <c r="E41" s="95">
        <v>114</v>
      </c>
      <c r="F41" s="40">
        <f t="shared" si="9"/>
        <v>397</v>
      </c>
      <c r="G41" s="125">
        <f t="shared" si="10"/>
        <v>780524</v>
      </c>
    </row>
    <row r="42" spans="1:7" ht="15" customHeight="1" x14ac:dyDescent="0.3">
      <c r="A42" s="33"/>
      <c r="B42" s="41">
        <v>36</v>
      </c>
      <c r="C42" s="103">
        <v>44141</v>
      </c>
      <c r="D42" s="57">
        <v>349</v>
      </c>
      <c r="E42" s="95">
        <v>-48</v>
      </c>
      <c r="F42" s="40">
        <f t="shared" ref="F42:F47" si="11">D42+E42</f>
        <v>301</v>
      </c>
      <c r="G42" s="125">
        <f t="shared" si="10"/>
        <v>780825</v>
      </c>
    </row>
    <row r="43" spans="1:7" ht="15" customHeight="1" x14ac:dyDescent="0.3">
      <c r="A43" s="33"/>
      <c r="B43" s="41">
        <v>37</v>
      </c>
      <c r="C43" s="103">
        <v>44148</v>
      </c>
      <c r="D43" s="57">
        <v>323</v>
      </c>
      <c r="E43" s="95">
        <v>0</v>
      </c>
      <c r="F43" s="40">
        <f t="shared" si="11"/>
        <v>323</v>
      </c>
      <c r="G43" s="125">
        <f t="shared" si="10"/>
        <v>781148</v>
      </c>
    </row>
    <row r="44" spans="1:7" ht="15" customHeight="1" x14ac:dyDescent="0.3">
      <c r="A44" s="33"/>
      <c r="B44" s="43">
        <v>38</v>
      </c>
      <c r="C44" s="103">
        <v>44155</v>
      </c>
      <c r="D44" s="57">
        <v>382</v>
      </c>
      <c r="E44" s="95">
        <v>0</v>
      </c>
      <c r="F44" s="40">
        <f t="shared" si="11"/>
        <v>382</v>
      </c>
      <c r="G44" s="125">
        <f t="shared" si="10"/>
        <v>781530</v>
      </c>
    </row>
    <row r="45" spans="1:7" ht="15" customHeight="1" x14ac:dyDescent="0.3">
      <c r="A45" s="33"/>
      <c r="B45" s="39">
        <v>39</v>
      </c>
      <c r="C45" s="103">
        <v>44162</v>
      </c>
      <c r="D45" s="57">
        <v>421</v>
      </c>
      <c r="E45" s="95">
        <v>1168</v>
      </c>
      <c r="F45" s="40">
        <f t="shared" si="11"/>
        <v>1589</v>
      </c>
      <c r="G45" s="125">
        <f t="shared" ref="G45:G53" si="12">G44+F45</f>
        <v>783119</v>
      </c>
    </row>
    <row r="46" spans="1:7" ht="15" customHeight="1" x14ac:dyDescent="0.3">
      <c r="A46" s="33"/>
      <c r="B46" s="41">
        <v>40</v>
      </c>
      <c r="C46" s="103">
        <v>44169</v>
      </c>
      <c r="D46" s="57">
        <v>229</v>
      </c>
      <c r="E46" s="95">
        <v>-88</v>
      </c>
      <c r="F46" s="40">
        <f t="shared" si="11"/>
        <v>141</v>
      </c>
      <c r="G46" s="125">
        <f t="shared" si="12"/>
        <v>783260</v>
      </c>
    </row>
    <row r="47" spans="1:7" ht="15" customHeight="1" x14ac:dyDescent="0.3">
      <c r="A47" s="33"/>
      <c r="B47" s="41">
        <v>41</v>
      </c>
      <c r="C47" s="103">
        <v>44176</v>
      </c>
      <c r="D47" s="57">
        <v>214</v>
      </c>
      <c r="E47" s="95">
        <v>0</v>
      </c>
      <c r="F47" s="40">
        <f t="shared" si="11"/>
        <v>214</v>
      </c>
      <c r="G47" s="125">
        <f t="shared" si="12"/>
        <v>783474</v>
      </c>
    </row>
    <row r="48" spans="1:7" ht="15" customHeight="1" x14ac:dyDescent="0.3">
      <c r="A48" s="33"/>
      <c r="B48" s="43">
        <v>42</v>
      </c>
      <c r="C48" s="103">
        <v>44183</v>
      </c>
      <c r="D48" s="57">
        <v>182</v>
      </c>
      <c r="E48" s="95">
        <v>0</v>
      </c>
      <c r="F48" s="40">
        <f t="shared" ref="F48:F53" si="13">D48+E48</f>
        <v>182</v>
      </c>
      <c r="G48" s="125">
        <f t="shared" si="12"/>
        <v>783656</v>
      </c>
    </row>
    <row r="49" spans="1:8" ht="14.4" x14ac:dyDescent="0.3">
      <c r="A49" s="33"/>
      <c r="B49" s="39">
        <v>43</v>
      </c>
      <c r="C49" s="103">
        <v>44190</v>
      </c>
      <c r="D49" s="57">
        <v>14</v>
      </c>
      <c r="E49" s="95">
        <v>441</v>
      </c>
      <c r="F49" s="40">
        <f t="shared" si="13"/>
        <v>455</v>
      </c>
      <c r="G49" s="125">
        <f t="shared" si="12"/>
        <v>784111</v>
      </c>
    </row>
    <row r="50" spans="1:8" ht="15" customHeight="1" x14ac:dyDescent="0.3">
      <c r="A50" s="33"/>
      <c r="B50" s="41">
        <v>44</v>
      </c>
      <c r="C50" s="103">
        <v>44197</v>
      </c>
      <c r="D50" s="57">
        <v>69</v>
      </c>
      <c r="E50" s="95">
        <v>-38</v>
      </c>
      <c r="F50" s="40">
        <f t="shared" si="13"/>
        <v>31</v>
      </c>
      <c r="G50" s="125">
        <f t="shared" si="12"/>
        <v>784142</v>
      </c>
    </row>
    <row r="51" spans="1:8" ht="15" customHeight="1" x14ac:dyDescent="0.3">
      <c r="A51" s="33"/>
      <c r="B51" s="41">
        <v>45</v>
      </c>
      <c r="C51" s="103">
        <v>44204</v>
      </c>
      <c r="D51" s="57">
        <v>64</v>
      </c>
      <c r="E51" s="95">
        <v>0</v>
      </c>
      <c r="F51" s="40">
        <f t="shared" si="13"/>
        <v>64</v>
      </c>
      <c r="G51" s="125">
        <f t="shared" si="12"/>
        <v>784206</v>
      </c>
    </row>
    <row r="52" spans="1:8" ht="15" customHeight="1" x14ac:dyDescent="0.3">
      <c r="A52" s="33"/>
      <c r="B52" s="43">
        <v>46</v>
      </c>
      <c r="C52" s="103">
        <v>44211</v>
      </c>
      <c r="D52" s="57">
        <v>72</v>
      </c>
      <c r="E52" s="95">
        <v>0</v>
      </c>
      <c r="F52" s="40">
        <f t="shared" si="13"/>
        <v>72</v>
      </c>
      <c r="G52" s="125">
        <f t="shared" si="12"/>
        <v>784278</v>
      </c>
    </row>
    <row r="53" spans="1:8" ht="15" customHeight="1" x14ac:dyDescent="0.3">
      <c r="A53" s="33"/>
      <c r="B53" s="39">
        <v>47</v>
      </c>
      <c r="C53" s="103">
        <v>44218</v>
      </c>
      <c r="D53" s="57">
        <v>233</v>
      </c>
      <c r="E53" s="95">
        <v>0</v>
      </c>
      <c r="F53" s="40">
        <f t="shared" si="13"/>
        <v>233</v>
      </c>
      <c r="G53" s="125">
        <f t="shared" si="12"/>
        <v>784511</v>
      </c>
    </row>
    <row r="54" spans="1:8" ht="15" customHeight="1" x14ac:dyDescent="0.3">
      <c r="A54" s="33"/>
      <c r="B54" s="41">
        <v>48</v>
      </c>
      <c r="C54" s="103">
        <v>44225</v>
      </c>
      <c r="D54" s="57">
        <v>239</v>
      </c>
      <c r="E54" s="95">
        <v>-264</v>
      </c>
      <c r="F54" s="40">
        <f>D54+E54</f>
        <v>-25</v>
      </c>
      <c r="G54" s="125">
        <f>G53+F54</f>
        <v>784486</v>
      </c>
    </row>
    <row r="55" spans="1:8" s="1" customFormat="1" ht="15" customHeight="1" x14ac:dyDescent="0.3">
      <c r="A55" s="36"/>
      <c r="B55" s="41">
        <v>49</v>
      </c>
      <c r="C55" s="103">
        <v>44232</v>
      </c>
      <c r="D55" s="57">
        <v>57</v>
      </c>
      <c r="E55" s="95">
        <v>0</v>
      </c>
      <c r="F55" s="40">
        <f>D55+E55</f>
        <v>57</v>
      </c>
      <c r="G55" s="125">
        <f>G54+F55</f>
        <v>784543</v>
      </c>
      <c r="H55" s="2"/>
    </row>
    <row r="56" spans="1:8" ht="15" customHeight="1" x14ac:dyDescent="0.3">
      <c r="A56" s="33"/>
      <c r="B56" s="43">
        <v>50</v>
      </c>
      <c r="C56" s="103">
        <v>44239</v>
      </c>
      <c r="D56" s="57">
        <v>204</v>
      </c>
      <c r="E56" s="95">
        <v>0</v>
      </c>
      <c r="F56" s="40">
        <f>D56+E56</f>
        <v>204</v>
      </c>
      <c r="G56" s="125">
        <f>G55+F56</f>
        <v>784747</v>
      </c>
    </row>
    <row r="57" spans="1:8" ht="15" customHeight="1" x14ac:dyDescent="0.3">
      <c r="A57" s="33"/>
      <c r="B57" s="39">
        <v>51</v>
      </c>
      <c r="C57" s="103">
        <v>44246</v>
      </c>
      <c r="D57" s="57">
        <v>449</v>
      </c>
      <c r="E57" s="95">
        <v>0</v>
      </c>
      <c r="F57" s="40">
        <f>D57+E57</f>
        <v>449</v>
      </c>
      <c r="G57" s="125">
        <f>G56+F57</f>
        <v>785196</v>
      </c>
    </row>
    <row r="58" spans="1:8" ht="15" customHeight="1" x14ac:dyDescent="0.3">
      <c r="A58" s="33"/>
      <c r="B58" s="41">
        <v>52</v>
      </c>
      <c r="C58" s="103">
        <v>44253</v>
      </c>
      <c r="D58" s="57">
        <v>202</v>
      </c>
      <c r="E58" s="95">
        <v>0</v>
      </c>
      <c r="F58" s="40">
        <f>D58+E58</f>
        <v>202</v>
      </c>
      <c r="G58" s="125">
        <f>G57+F58</f>
        <v>785398</v>
      </c>
    </row>
    <row r="59" spans="1:8" ht="14.4" x14ac:dyDescent="0.3">
      <c r="A59" s="33"/>
      <c r="B59" s="41">
        <v>53</v>
      </c>
      <c r="C59" s="103"/>
      <c r="D59" s="57"/>
      <c r="E59" s="69"/>
      <c r="F59" s="40"/>
      <c r="G59" s="44"/>
    </row>
    <row r="60" spans="1:8" ht="13.8" x14ac:dyDescent="0.25">
      <c r="A60" s="33"/>
      <c r="B60" s="33"/>
      <c r="C60" s="100"/>
      <c r="D60" s="59"/>
      <c r="E60" s="45"/>
      <c r="F60" s="46"/>
      <c r="G60" s="47"/>
    </row>
    <row r="61" spans="1:8" ht="13.8" x14ac:dyDescent="0.25">
      <c r="A61" s="33"/>
      <c r="B61" s="33"/>
      <c r="C61" s="100"/>
      <c r="D61" s="59"/>
      <c r="E61" s="45"/>
      <c r="F61" s="46"/>
      <c r="G61" s="47"/>
    </row>
    <row r="62" spans="1:8" ht="13.8" x14ac:dyDescent="0.25">
      <c r="A62" s="33"/>
      <c r="B62" s="33"/>
      <c r="C62" s="100"/>
      <c r="D62" s="59"/>
      <c r="E62" s="45"/>
      <c r="F62" s="46"/>
      <c r="G62" s="47"/>
    </row>
    <row r="63" spans="1:8" ht="13.8" x14ac:dyDescent="0.25">
      <c r="A63" s="33"/>
      <c r="B63" s="33"/>
      <c r="C63" s="100"/>
      <c r="D63" s="59"/>
      <c r="E63" s="45"/>
      <c r="F63" s="46"/>
      <c r="G63" s="47"/>
    </row>
    <row r="64" spans="1:8" ht="13.8" x14ac:dyDescent="0.25">
      <c r="A64" s="33"/>
      <c r="B64" s="33"/>
      <c r="C64" s="100"/>
      <c r="D64" s="59"/>
      <c r="E64" s="45"/>
      <c r="F64" s="46"/>
      <c r="G64" s="47"/>
    </row>
    <row r="65" spans="4:7" s="2" customFormat="1" x14ac:dyDescent="0.2">
      <c r="D65" s="60"/>
      <c r="E65" s="5"/>
      <c r="F65" s="8"/>
      <c r="G65" s="6"/>
    </row>
    <row r="66" spans="4:7" s="2" customFormat="1" x14ac:dyDescent="0.2">
      <c r="D66" s="60"/>
      <c r="E66" s="5"/>
      <c r="F66" s="8"/>
      <c r="G66" s="6"/>
    </row>
    <row r="67" spans="4:7" s="2" customFormat="1" x14ac:dyDescent="0.2">
      <c r="D67" s="60"/>
      <c r="E67" s="5"/>
      <c r="F67" s="8"/>
      <c r="G67" s="6"/>
    </row>
    <row r="68" spans="4:7" s="2" customFormat="1" x14ac:dyDescent="0.2">
      <c r="D68" s="60"/>
      <c r="E68" s="5"/>
      <c r="F68" s="8"/>
      <c r="G68" s="6"/>
    </row>
    <row r="69" spans="4:7" s="2" customFormat="1" x14ac:dyDescent="0.2">
      <c r="D69" s="60"/>
      <c r="E69" s="5"/>
      <c r="F69" s="8"/>
      <c r="G69" s="6"/>
    </row>
    <row r="70" spans="4:7" s="2" customFormat="1" x14ac:dyDescent="0.2">
      <c r="D70" s="60"/>
      <c r="E70" s="5"/>
      <c r="F70" s="8"/>
      <c r="G70" s="6"/>
    </row>
    <row r="71" spans="4:7" s="2" customFormat="1" x14ac:dyDescent="0.2">
      <c r="D71" s="60"/>
      <c r="E71" s="5"/>
      <c r="F71" s="8"/>
      <c r="G71" s="6"/>
    </row>
    <row r="72" spans="4:7" s="2" customFormat="1" x14ac:dyDescent="0.2">
      <c r="D72" s="60"/>
      <c r="E72" s="5"/>
      <c r="F72" s="8"/>
      <c r="G72" s="6"/>
    </row>
    <row r="73" spans="4:7" s="2" customFormat="1" x14ac:dyDescent="0.2">
      <c r="D73" s="60"/>
      <c r="E73" s="5"/>
      <c r="F73" s="8"/>
      <c r="G73" s="6"/>
    </row>
    <row r="74" spans="4:7" s="2" customFormat="1" x14ac:dyDescent="0.2">
      <c r="D74" s="60"/>
      <c r="E74" s="5"/>
      <c r="F74" s="8"/>
      <c r="G74" s="6"/>
    </row>
    <row r="75" spans="4:7" s="2" customFormat="1" x14ac:dyDescent="0.2">
      <c r="D75" s="60"/>
      <c r="E75" s="5"/>
      <c r="F75" s="8"/>
      <c r="G75" s="6"/>
    </row>
    <row r="76" spans="4:7" s="2" customFormat="1" x14ac:dyDescent="0.2">
      <c r="D76" s="60"/>
      <c r="E76" s="5"/>
      <c r="F76" s="8"/>
      <c r="G76" s="6"/>
    </row>
    <row r="77" spans="4:7" s="2" customFormat="1" x14ac:dyDescent="0.2">
      <c r="D77" s="60"/>
      <c r="E77" s="5"/>
      <c r="F77" s="8"/>
      <c r="G77" s="6"/>
    </row>
    <row r="78" spans="4:7" s="2" customFormat="1" x14ac:dyDescent="0.2">
      <c r="D78" s="60"/>
      <c r="E78" s="5"/>
      <c r="F78" s="8"/>
      <c r="G78" s="6"/>
    </row>
    <row r="79" spans="4:7" s="2" customFormat="1" x14ac:dyDescent="0.2">
      <c r="D79" s="60"/>
      <c r="E79" s="5"/>
      <c r="F79" s="8"/>
      <c r="G79" s="6"/>
    </row>
    <row r="80" spans="4:7" s="2" customFormat="1" x14ac:dyDescent="0.2">
      <c r="D80" s="60"/>
      <c r="E80" s="5"/>
      <c r="F80" s="8"/>
      <c r="G80" s="6"/>
    </row>
    <row r="81" spans="4:7" s="2" customFormat="1" x14ac:dyDescent="0.2">
      <c r="D81" s="60"/>
      <c r="E81" s="5"/>
      <c r="F81" s="8"/>
      <c r="G81" s="6"/>
    </row>
    <row r="82" spans="4:7" s="2" customFormat="1" x14ac:dyDescent="0.2">
      <c r="D82" s="60"/>
      <c r="E82" s="5"/>
      <c r="F82" s="8"/>
      <c r="G82" s="6"/>
    </row>
    <row r="83" spans="4:7" s="2" customFormat="1" x14ac:dyDescent="0.2">
      <c r="D83" s="60"/>
      <c r="E83" s="5"/>
      <c r="F83" s="8"/>
      <c r="G83" s="6"/>
    </row>
    <row r="84" spans="4:7" s="2" customFormat="1" x14ac:dyDescent="0.2">
      <c r="D84" s="60"/>
      <c r="E84" s="5"/>
      <c r="F84" s="8"/>
      <c r="G84" s="6"/>
    </row>
    <row r="85" spans="4:7" s="2" customFormat="1" x14ac:dyDescent="0.2">
      <c r="D85" s="60"/>
      <c r="E85" s="5"/>
      <c r="F85" s="8"/>
      <c r="G85" s="6"/>
    </row>
    <row r="86" spans="4:7" s="2" customFormat="1" x14ac:dyDescent="0.2">
      <c r="D86" s="60"/>
      <c r="E86" s="5"/>
      <c r="F86" s="8"/>
      <c r="G86" s="6"/>
    </row>
    <row r="87" spans="4:7" s="2" customFormat="1" x14ac:dyDescent="0.2">
      <c r="D87" s="60"/>
      <c r="E87" s="5"/>
      <c r="F87" s="8"/>
      <c r="G87" s="6"/>
    </row>
    <row r="88" spans="4:7" s="2" customFormat="1" x14ac:dyDescent="0.2">
      <c r="D88" s="60"/>
      <c r="E88" s="5"/>
      <c r="F88" s="8"/>
      <c r="G88" s="6"/>
    </row>
    <row r="89" spans="4:7" s="2" customFormat="1" x14ac:dyDescent="0.2">
      <c r="D89" s="60"/>
      <c r="E89" s="5"/>
      <c r="F89" s="8"/>
      <c r="G89" s="6"/>
    </row>
    <row r="90" spans="4:7" s="2" customFormat="1" x14ac:dyDescent="0.2">
      <c r="D90" s="60"/>
      <c r="E90" s="5"/>
      <c r="F90" s="8"/>
      <c r="G90" s="6"/>
    </row>
  </sheetData>
  <mergeCells count="3">
    <mergeCell ref="B2:G2"/>
    <mergeCell ref="D3:G3"/>
    <mergeCell ref="B6:G6"/>
  </mergeCells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topLeftCell="A25" workbookViewId="0">
      <selection activeCell="E16" sqref="E16"/>
    </sheetView>
  </sheetViews>
  <sheetFormatPr defaultRowHeight="11.4" x14ac:dyDescent="0.2"/>
  <cols>
    <col min="1" max="1" width="9.109375" style="2" customWidth="1"/>
    <col min="2" max="2" width="26.5546875" style="2" customWidth="1"/>
    <col min="3" max="3" width="16.88671875" style="104" bestFit="1" customWidth="1"/>
    <col min="4" max="4" width="13.33203125" style="58" customWidth="1"/>
    <col min="5" max="5" width="12" style="2" customWidth="1"/>
    <col min="6" max="6" width="13.33203125" style="9" customWidth="1"/>
    <col min="7" max="7" width="12.33203125" style="7" customWidth="1"/>
    <col min="8" max="8" width="30.44140625" style="2" customWidth="1"/>
    <col min="9" max="9" width="12.33203125" style="2" bestFit="1" customWidth="1"/>
    <col min="10" max="10" width="12.109375" style="2" bestFit="1" customWidth="1"/>
    <col min="11" max="11" width="13.109375" style="2" bestFit="1" customWidth="1"/>
    <col min="12" max="12" width="36" style="2" customWidth="1"/>
    <col min="13" max="16384" width="8.88671875" style="2"/>
  </cols>
  <sheetData>
    <row r="1" spans="1:7" ht="13.8" x14ac:dyDescent="0.25">
      <c r="A1" s="33"/>
      <c r="B1" s="33"/>
      <c r="C1" s="100"/>
      <c r="D1" s="55"/>
      <c r="E1" s="33"/>
      <c r="F1" s="34"/>
      <c r="G1" s="35"/>
    </row>
    <row r="2" spans="1:7" ht="24" customHeight="1" thickBot="1" x14ac:dyDescent="0.3">
      <c r="A2" s="33"/>
      <c r="B2" s="137" t="s">
        <v>47</v>
      </c>
      <c r="C2" s="137"/>
      <c r="D2" s="137"/>
      <c r="E2" s="137"/>
      <c r="F2" s="137"/>
      <c r="G2" s="137"/>
    </row>
    <row r="3" spans="1:7" s="3" customFormat="1" ht="18.600000000000001" thickTop="1" thickBot="1" x14ac:dyDescent="0.35">
      <c r="A3" s="36"/>
      <c r="B3" s="37"/>
      <c r="C3" s="101"/>
      <c r="D3" s="136" t="s">
        <v>48</v>
      </c>
      <c r="E3" s="136"/>
      <c r="F3" s="136"/>
      <c r="G3" s="136"/>
    </row>
    <row r="4" spans="1:7" s="1" customFormat="1" ht="29.4" thickBot="1" x14ac:dyDescent="0.3">
      <c r="A4" s="36"/>
      <c r="B4" s="38" t="s">
        <v>13</v>
      </c>
      <c r="C4" s="102" t="s">
        <v>0</v>
      </c>
      <c r="D4" s="56" t="s">
        <v>2</v>
      </c>
      <c r="E4" s="38" t="s">
        <v>1</v>
      </c>
      <c r="F4" s="38" t="s">
        <v>8</v>
      </c>
      <c r="G4" s="38" t="s">
        <v>3</v>
      </c>
    </row>
    <row r="5" spans="1:7" s="1" customFormat="1" ht="29.4" thickBot="1" x14ac:dyDescent="0.3">
      <c r="A5" s="36"/>
      <c r="B5" s="38" t="s">
        <v>12</v>
      </c>
      <c r="C5" s="102" t="s">
        <v>4</v>
      </c>
      <c r="D5" s="56" t="s">
        <v>5</v>
      </c>
      <c r="E5" s="38" t="s">
        <v>6</v>
      </c>
      <c r="F5" s="38" t="s">
        <v>9</v>
      </c>
      <c r="G5" s="38" t="s">
        <v>7</v>
      </c>
    </row>
    <row r="6" spans="1:7" ht="20.25" customHeight="1" thickBot="1" x14ac:dyDescent="0.35">
      <c r="A6" s="33"/>
      <c r="B6" s="138" t="s">
        <v>51</v>
      </c>
      <c r="C6" s="139"/>
      <c r="D6" s="139"/>
      <c r="E6" s="139"/>
      <c r="F6" s="139"/>
      <c r="G6" s="139"/>
    </row>
    <row r="7" spans="1:7" ht="14.4" x14ac:dyDescent="0.3">
      <c r="A7" s="33"/>
      <c r="B7" s="41">
        <v>1</v>
      </c>
      <c r="C7" s="103">
        <v>44260</v>
      </c>
      <c r="D7" s="95">
        <v>1741</v>
      </c>
      <c r="E7" s="95">
        <v>-59</v>
      </c>
      <c r="F7" s="40">
        <f t="shared" ref="F7:F53" si="0">D7+E7</f>
        <v>1682</v>
      </c>
      <c r="G7" s="42">
        <f>F7</f>
        <v>1682</v>
      </c>
    </row>
    <row r="8" spans="1:7" ht="14.4" x14ac:dyDescent="0.3">
      <c r="A8" s="33"/>
      <c r="B8" s="43">
        <v>2</v>
      </c>
      <c r="C8" s="103">
        <v>44267</v>
      </c>
      <c r="D8" s="95">
        <v>7592</v>
      </c>
      <c r="E8" s="95">
        <v>0</v>
      </c>
      <c r="F8" s="40">
        <f t="shared" si="0"/>
        <v>7592</v>
      </c>
      <c r="G8" s="125">
        <f t="shared" ref="G8:G45" si="1">G7+F8</f>
        <v>9274</v>
      </c>
    </row>
    <row r="9" spans="1:7" ht="14.4" x14ac:dyDescent="0.3">
      <c r="A9" s="33"/>
      <c r="B9" s="39">
        <v>3</v>
      </c>
      <c r="C9" s="103">
        <v>44274</v>
      </c>
      <c r="D9" s="95">
        <v>7821</v>
      </c>
      <c r="E9" s="95">
        <v>0</v>
      </c>
      <c r="F9" s="40">
        <f t="shared" si="0"/>
        <v>7821</v>
      </c>
      <c r="G9" s="125">
        <f t="shared" si="1"/>
        <v>17095</v>
      </c>
    </row>
    <row r="10" spans="1:7" ht="14.4" x14ac:dyDescent="0.3">
      <c r="A10" s="33"/>
      <c r="B10" s="41">
        <v>4</v>
      </c>
      <c r="C10" s="103">
        <v>44281</v>
      </c>
      <c r="D10" s="95">
        <v>5124</v>
      </c>
      <c r="E10" s="95">
        <v>27042</v>
      </c>
      <c r="F10" s="40">
        <f t="shared" si="0"/>
        <v>32166</v>
      </c>
      <c r="G10" s="125">
        <f t="shared" si="1"/>
        <v>49261</v>
      </c>
    </row>
    <row r="11" spans="1:7" ht="14.4" x14ac:dyDescent="0.3">
      <c r="A11" s="33"/>
      <c r="B11" s="41">
        <v>5</v>
      </c>
      <c r="C11" s="103">
        <v>44288</v>
      </c>
      <c r="D11" s="95">
        <v>3470</v>
      </c>
      <c r="E11" s="95">
        <v>-1421</v>
      </c>
      <c r="F11" s="40">
        <f t="shared" si="0"/>
        <v>2049</v>
      </c>
      <c r="G11" s="125">
        <f t="shared" si="1"/>
        <v>51310</v>
      </c>
    </row>
    <row r="12" spans="1:7" ht="14.4" x14ac:dyDescent="0.3">
      <c r="A12" s="33"/>
      <c r="B12" s="43">
        <v>6</v>
      </c>
      <c r="C12" s="103">
        <v>44295</v>
      </c>
      <c r="D12" s="95">
        <v>27316</v>
      </c>
      <c r="E12" s="95">
        <v>5</v>
      </c>
      <c r="F12" s="40">
        <f t="shared" si="0"/>
        <v>27321</v>
      </c>
      <c r="G12" s="125">
        <f t="shared" si="1"/>
        <v>78631</v>
      </c>
    </row>
    <row r="13" spans="1:7" ht="14.4" x14ac:dyDescent="0.3">
      <c r="A13" s="33"/>
      <c r="B13" s="39">
        <v>7</v>
      </c>
      <c r="C13" s="103">
        <v>44302</v>
      </c>
      <c r="D13" s="95">
        <v>47694</v>
      </c>
      <c r="E13" s="95">
        <v>0</v>
      </c>
      <c r="F13" s="40">
        <f t="shared" si="0"/>
        <v>47694</v>
      </c>
      <c r="G13" s="125">
        <f t="shared" si="1"/>
        <v>126325</v>
      </c>
    </row>
    <row r="14" spans="1:7" ht="14.4" x14ac:dyDescent="0.3">
      <c r="A14" s="33"/>
      <c r="B14" s="41">
        <v>8</v>
      </c>
      <c r="C14" s="103">
        <v>44309</v>
      </c>
      <c r="D14" s="95">
        <v>44004</v>
      </c>
      <c r="E14" s="95">
        <v>0</v>
      </c>
      <c r="F14" s="40">
        <f t="shared" si="0"/>
        <v>44004</v>
      </c>
      <c r="G14" s="125">
        <f t="shared" si="1"/>
        <v>170329</v>
      </c>
    </row>
    <row r="15" spans="1:7" ht="13.5" customHeight="1" x14ac:dyDescent="0.3">
      <c r="A15" s="33"/>
      <c r="B15" s="41">
        <v>9</v>
      </c>
      <c r="C15" s="103">
        <v>44316</v>
      </c>
      <c r="D15" s="95">
        <v>39086</v>
      </c>
      <c r="E15" s="95">
        <v>55745</v>
      </c>
      <c r="F15" s="40">
        <f t="shared" si="0"/>
        <v>94831</v>
      </c>
      <c r="G15" s="125">
        <f t="shared" si="1"/>
        <v>265160</v>
      </c>
    </row>
    <row r="16" spans="1:7" ht="14.4" x14ac:dyDescent="0.3">
      <c r="A16" s="33"/>
      <c r="B16" s="43">
        <v>10</v>
      </c>
      <c r="C16" s="103">
        <v>44323</v>
      </c>
      <c r="D16" s="95">
        <v>32336</v>
      </c>
      <c r="E16" s="95">
        <v>0</v>
      </c>
      <c r="F16" s="40">
        <f t="shared" si="0"/>
        <v>32336</v>
      </c>
      <c r="G16" s="125">
        <f t="shared" si="1"/>
        <v>297496</v>
      </c>
    </row>
    <row r="17" spans="1:8" ht="14.4" x14ac:dyDescent="0.3">
      <c r="A17" s="33"/>
      <c r="B17" s="39">
        <v>11</v>
      </c>
      <c r="C17" s="103">
        <f t="shared" ref="C17:C45" si="2">C16+7</f>
        <v>44330</v>
      </c>
      <c r="D17" s="95">
        <v>45518</v>
      </c>
      <c r="E17" s="95">
        <v>0</v>
      </c>
      <c r="F17" s="40">
        <f t="shared" si="0"/>
        <v>45518</v>
      </c>
      <c r="G17" s="125">
        <f t="shared" si="1"/>
        <v>343014</v>
      </c>
    </row>
    <row r="18" spans="1:8" ht="14.4" x14ac:dyDescent="0.3">
      <c r="A18" s="33"/>
      <c r="B18" s="41">
        <v>12</v>
      </c>
      <c r="C18" s="103">
        <f t="shared" si="2"/>
        <v>44337</v>
      </c>
      <c r="D18" s="95">
        <v>31977</v>
      </c>
      <c r="E18" s="95">
        <v>0</v>
      </c>
      <c r="F18" s="40">
        <f t="shared" si="0"/>
        <v>31977</v>
      </c>
      <c r="G18" s="125">
        <f t="shared" si="1"/>
        <v>374991</v>
      </c>
    </row>
    <row r="19" spans="1:8" ht="14.4" x14ac:dyDescent="0.3">
      <c r="A19" s="33"/>
      <c r="B19" s="41">
        <v>13</v>
      </c>
      <c r="C19" s="103">
        <f t="shared" si="2"/>
        <v>44344</v>
      </c>
      <c r="D19" s="95">
        <v>22085</v>
      </c>
      <c r="E19" s="95">
        <v>50654</v>
      </c>
      <c r="F19" s="40">
        <f t="shared" si="0"/>
        <v>72739</v>
      </c>
      <c r="G19" s="125">
        <f t="shared" si="1"/>
        <v>447730</v>
      </c>
    </row>
    <row r="20" spans="1:8" ht="14.4" x14ac:dyDescent="0.3">
      <c r="A20" s="33"/>
      <c r="B20" s="43">
        <v>14</v>
      </c>
      <c r="C20" s="103">
        <f t="shared" si="2"/>
        <v>44351</v>
      </c>
      <c r="D20" s="95">
        <v>14879</v>
      </c>
      <c r="E20" s="95">
        <v>-1529</v>
      </c>
      <c r="F20" s="40">
        <f t="shared" si="0"/>
        <v>13350</v>
      </c>
      <c r="G20" s="125">
        <f t="shared" si="1"/>
        <v>461080</v>
      </c>
    </row>
    <row r="21" spans="1:8" ht="14.4" x14ac:dyDescent="0.3">
      <c r="A21" s="33"/>
      <c r="B21" s="39">
        <v>15</v>
      </c>
      <c r="C21" s="103">
        <f t="shared" si="2"/>
        <v>44358</v>
      </c>
      <c r="D21" s="95">
        <v>11579</v>
      </c>
      <c r="E21" s="95">
        <v>0</v>
      </c>
      <c r="F21" s="40">
        <f t="shared" si="0"/>
        <v>11579</v>
      </c>
      <c r="G21" s="125">
        <f t="shared" si="1"/>
        <v>472659</v>
      </c>
    </row>
    <row r="22" spans="1:8" ht="14.4" x14ac:dyDescent="0.3">
      <c r="A22" s="33"/>
      <c r="B22" s="41">
        <v>16</v>
      </c>
      <c r="C22" s="103">
        <f t="shared" si="2"/>
        <v>44365</v>
      </c>
      <c r="D22" s="95">
        <v>23383</v>
      </c>
      <c r="E22" s="95">
        <v>0</v>
      </c>
      <c r="F22" s="40">
        <f t="shared" si="0"/>
        <v>23383</v>
      </c>
      <c r="G22" s="125">
        <f t="shared" si="1"/>
        <v>496042</v>
      </c>
    </row>
    <row r="23" spans="1:8" ht="14.4" x14ac:dyDescent="0.3">
      <c r="A23" s="33"/>
      <c r="B23" s="41">
        <v>17</v>
      </c>
      <c r="C23" s="103">
        <f t="shared" si="2"/>
        <v>44372</v>
      </c>
      <c r="D23" s="97">
        <v>29842</v>
      </c>
      <c r="E23" s="95">
        <v>60766</v>
      </c>
      <c r="F23" s="40">
        <f t="shared" si="0"/>
        <v>90608</v>
      </c>
      <c r="G23" s="125">
        <f t="shared" si="1"/>
        <v>586650</v>
      </c>
    </row>
    <row r="24" spans="1:8" ht="15" customHeight="1" x14ac:dyDescent="0.3">
      <c r="A24" s="33"/>
      <c r="B24" s="43">
        <v>18</v>
      </c>
      <c r="C24" s="103">
        <f t="shared" si="2"/>
        <v>44379</v>
      </c>
      <c r="D24" s="57">
        <v>10594</v>
      </c>
      <c r="E24" s="95">
        <v>-6544</v>
      </c>
      <c r="F24" s="40">
        <f t="shared" si="0"/>
        <v>4050</v>
      </c>
      <c r="G24" s="125">
        <f t="shared" si="1"/>
        <v>590700</v>
      </c>
    </row>
    <row r="25" spans="1:8" ht="15" customHeight="1" x14ac:dyDescent="0.3">
      <c r="A25" s="33"/>
      <c r="B25" s="39">
        <v>19</v>
      </c>
      <c r="C25" s="103">
        <f t="shared" si="2"/>
        <v>44386</v>
      </c>
      <c r="D25" s="57">
        <v>17621</v>
      </c>
      <c r="E25" s="95">
        <v>0</v>
      </c>
      <c r="F25" s="40">
        <f t="shared" si="0"/>
        <v>17621</v>
      </c>
      <c r="G25" s="125">
        <f t="shared" si="1"/>
        <v>608321</v>
      </c>
    </row>
    <row r="26" spans="1:8" ht="15" customHeight="1" x14ac:dyDescent="0.3">
      <c r="A26" s="33"/>
      <c r="B26" s="41">
        <v>20</v>
      </c>
      <c r="C26" s="103">
        <f t="shared" si="2"/>
        <v>44393</v>
      </c>
      <c r="D26" s="57">
        <v>11543</v>
      </c>
      <c r="E26" s="95">
        <v>0</v>
      </c>
      <c r="F26" s="40">
        <f t="shared" si="0"/>
        <v>11543</v>
      </c>
      <c r="G26" s="125">
        <f t="shared" si="1"/>
        <v>619864</v>
      </c>
    </row>
    <row r="27" spans="1:8" ht="15" customHeight="1" x14ac:dyDescent="0.3">
      <c r="A27" s="33"/>
      <c r="B27" s="41">
        <v>21</v>
      </c>
      <c r="C27" s="103">
        <f t="shared" si="2"/>
        <v>44400</v>
      </c>
      <c r="D27" s="57">
        <v>7059</v>
      </c>
      <c r="E27" s="95">
        <v>0</v>
      </c>
      <c r="F27" s="40">
        <f t="shared" si="0"/>
        <v>7059</v>
      </c>
      <c r="G27" s="125">
        <f t="shared" si="1"/>
        <v>626923</v>
      </c>
    </row>
    <row r="28" spans="1:8" ht="15" customHeight="1" x14ac:dyDescent="0.3">
      <c r="A28" s="33"/>
      <c r="B28" s="43">
        <v>22</v>
      </c>
      <c r="C28" s="103">
        <f t="shared" si="2"/>
        <v>44407</v>
      </c>
      <c r="D28" s="57">
        <v>7495</v>
      </c>
      <c r="E28" s="95">
        <v>22607</v>
      </c>
      <c r="F28" s="40">
        <f t="shared" si="0"/>
        <v>30102</v>
      </c>
      <c r="G28" s="125">
        <f t="shared" si="1"/>
        <v>657025</v>
      </c>
      <c r="H28" s="58"/>
    </row>
    <row r="29" spans="1:8" ht="15" customHeight="1" x14ac:dyDescent="0.3">
      <c r="A29" s="33"/>
      <c r="B29" s="39">
        <v>23</v>
      </c>
      <c r="C29" s="103">
        <f t="shared" si="2"/>
        <v>44414</v>
      </c>
      <c r="D29" s="57">
        <v>2913</v>
      </c>
      <c r="E29" s="95">
        <v>0</v>
      </c>
      <c r="F29" s="40">
        <f t="shared" si="0"/>
        <v>2913</v>
      </c>
      <c r="G29" s="125">
        <f t="shared" si="1"/>
        <v>659938</v>
      </c>
    </row>
    <row r="30" spans="1:8" ht="15" customHeight="1" x14ac:dyDescent="0.3">
      <c r="A30" s="33"/>
      <c r="B30" s="41">
        <v>24</v>
      </c>
      <c r="C30" s="103">
        <f t="shared" si="2"/>
        <v>44421</v>
      </c>
      <c r="D30" s="57">
        <v>1610</v>
      </c>
      <c r="E30" s="95">
        <v>0</v>
      </c>
      <c r="F30" s="40">
        <f t="shared" si="0"/>
        <v>1610</v>
      </c>
      <c r="G30" s="125">
        <f t="shared" si="1"/>
        <v>661548</v>
      </c>
    </row>
    <row r="31" spans="1:8" ht="15" customHeight="1" x14ac:dyDescent="0.3">
      <c r="A31" s="33"/>
      <c r="B31" s="41">
        <v>25</v>
      </c>
      <c r="C31" s="103">
        <f t="shared" si="2"/>
        <v>44428</v>
      </c>
      <c r="D31" s="57">
        <v>952</v>
      </c>
      <c r="E31" s="95">
        <v>0</v>
      </c>
      <c r="F31" s="40">
        <f t="shared" si="0"/>
        <v>952</v>
      </c>
      <c r="G31" s="125">
        <f t="shared" si="1"/>
        <v>662500</v>
      </c>
    </row>
    <row r="32" spans="1:8" ht="15" customHeight="1" x14ac:dyDescent="0.3">
      <c r="A32" s="33"/>
      <c r="B32" s="43">
        <v>26</v>
      </c>
      <c r="C32" s="103">
        <f t="shared" si="2"/>
        <v>44435</v>
      </c>
      <c r="D32" s="57">
        <v>236</v>
      </c>
      <c r="E32" s="95">
        <v>4223</v>
      </c>
      <c r="F32" s="40">
        <f t="shared" si="0"/>
        <v>4459</v>
      </c>
      <c r="G32" s="125">
        <f t="shared" si="1"/>
        <v>666959</v>
      </c>
    </row>
    <row r="33" spans="1:7" ht="15" customHeight="1" x14ac:dyDescent="0.3">
      <c r="A33" s="33"/>
      <c r="B33" s="39">
        <v>27</v>
      </c>
      <c r="C33" s="103">
        <f t="shared" si="2"/>
        <v>44442</v>
      </c>
      <c r="D33" s="57">
        <v>253</v>
      </c>
      <c r="E33" s="95">
        <v>-134</v>
      </c>
      <c r="F33" s="40">
        <f t="shared" si="0"/>
        <v>119</v>
      </c>
      <c r="G33" s="125">
        <f t="shared" si="1"/>
        <v>667078</v>
      </c>
    </row>
    <row r="34" spans="1:7" ht="15" customHeight="1" x14ac:dyDescent="0.3">
      <c r="A34" s="33"/>
      <c r="B34" s="41">
        <v>28</v>
      </c>
      <c r="C34" s="103">
        <f t="shared" si="2"/>
        <v>44449</v>
      </c>
      <c r="D34" s="57">
        <v>378</v>
      </c>
      <c r="E34" s="95">
        <v>0</v>
      </c>
      <c r="F34" s="40">
        <f t="shared" si="0"/>
        <v>378</v>
      </c>
      <c r="G34" s="125">
        <f t="shared" si="1"/>
        <v>667456</v>
      </c>
    </row>
    <row r="35" spans="1:7" ht="16.5" customHeight="1" x14ac:dyDescent="0.3">
      <c r="A35" s="33"/>
      <c r="B35" s="41">
        <v>29</v>
      </c>
      <c r="C35" s="103">
        <f t="shared" si="2"/>
        <v>44456</v>
      </c>
      <c r="D35" s="57">
        <v>366</v>
      </c>
      <c r="E35" s="95">
        <v>0</v>
      </c>
      <c r="F35" s="40">
        <f t="shared" si="0"/>
        <v>366</v>
      </c>
      <c r="G35" s="125">
        <f t="shared" si="1"/>
        <v>667822</v>
      </c>
    </row>
    <row r="36" spans="1:7" ht="17.25" customHeight="1" x14ac:dyDescent="0.3">
      <c r="A36" s="33"/>
      <c r="B36" s="43">
        <v>30</v>
      </c>
      <c r="C36" s="103">
        <f t="shared" si="2"/>
        <v>44463</v>
      </c>
      <c r="D36" s="57">
        <v>334</v>
      </c>
      <c r="E36" s="95">
        <v>1914</v>
      </c>
      <c r="F36" s="40">
        <f t="shared" si="0"/>
        <v>2248</v>
      </c>
      <c r="G36" s="125">
        <f t="shared" si="1"/>
        <v>670070</v>
      </c>
    </row>
    <row r="37" spans="1:7" ht="15" customHeight="1" x14ac:dyDescent="0.3">
      <c r="A37" s="33"/>
      <c r="B37" s="39">
        <v>31</v>
      </c>
      <c r="C37" s="103">
        <f t="shared" si="2"/>
        <v>44470</v>
      </c>
      <c r="D37" s="57">
        <v>104</v>
      </c>
      <c r="E37" s="95">
        <v>-54</v>
      </c>
      <c r="F37" s="40">
        <f t="shared" si="0"/>
        <v>50</v>
      </c>
      <c r="G37" s="125">
        <f t="shared" si="1"/>
        <v>670120</v>
      </c>
    </row>
    <row r="38" spans="1:7" ht="15" customHeight="1" x14ac:dyDescent="0.3">
      <c r="A38" s="33"/>
      <c r="B38" s="41">
        <v>32</v>
      </c>
      <c r="C38" s="103">
        <f t="shared" si="2"/>
        <v>44477</v>
      </c>
      <c r="D38" s="69">
        <v>110</v>
      </c>
      <c r="E38" s="95">
        <v>239</v>
      </c>
      <c r="F38" s="40">
        <f t="shared" si="0"/>
        <v>349</v>
      </c>
      <c r="G38" s="125">
        <f t="shared" si="1"/>
        <v>670469</v>
      </c>
    </row>
    <row r="39" spans="1:7" ht="15" customHeight="1" x14ac:dyDescent="0.3">
      <c r="A39" s="33"/>
      <c r="B39" s="41">
        <v>33</v>
      </c>
      <c r="C39" s="103">
        <f t="shared" si="2"/>
        <v>44484</v>
      </c>
      <c r="D39" s="69">
        <v>228</v>
      </c>
      <c r="E39" s="95">
        <v>0</v>
      </c>
      <c r="F39" s="40">
        <f t="shared" si="0"/>
        <v>228</v>
      </c>
      <c r="G39" s="125">
        <f t="shared" si="1"/>
        <v>670697</v>
      </c>
    </row>
    <row r="40" spans="1:7" ht="15" customHeight="1" x14ac:dyDescent="0.3">
      <c r="A40" s="33"/>
      <c r="B40" s="43">
        <v>34</v>
      </c>
      <c r="C40" s="103">
        <f t="shared" si="2"/>
        <v>44491</v>
      </c>
      <c r="D40" s="69">
        <v>37</v>
      </c>
      <c r="E40" s="95">
        <v>0</v>
      </c>
      <c r="F40" s="40">
        <f t="shared" si="0"/>
        <v>37</v>
      </c>
      <c r="G40" s="125">
        <f t="shared" si="1"/>
        <v>670734</v>
      </c>
    </row>
    <row r="41" spans="1:7" ht="15" customHeight="1" x14ac:dyDescent="0.3">
      <c r="A41" s="33"/>
      <c r="B41" s="39">
        <v>35</v>
      </c>
      <c r="C41" s="103">
        <f t="shared" si="2"/>
        <v>44498</v>
      </c>
      <c r="D41" s="57">
        <v>198</v>
      </c>
      <c r="E41" s="95">
        <v>1976</v>
      </c>
      <c r="F41" s="40">
        <f t="shared" si="0"/>
        <v>2174</v>
      </c>
      <c r="G41" s="125">
        <f t="shared" si="1"/>
        <v>672908</v>
      </c>
    </row>
    <row r="42" spans="1:7" ht="15" customHeight="1" x14ac:dyDescent="0.3">
      <c r="A42" s="33"/>
      <c r="B42" s="41">
        <v>36</v>
      </c>
      <c r="C42" s="103">
        <f t="shared" si="2"/>
        <v>44505</v>
      </c>
      <c r="D42" s="57">
        <v>93</v>
      </c>
      <c r="E42" s="95">
        <v>-28</v>
      </c>
      <c r="F42" s="40">
        <f t="shared" si="0"/>
        <v>65</v>
      </c>
      <c r="G42" s="125">
        <f t="shared" si="1"/>
        <v>672973</v>
      </c>
    </row>
    <row r="43" spans="1:7" ht="15" customHeight="1" x14ac:dyDescent="0.3">
      <c r="A43" s="33"/>
      <c r="B43" s="41">
        <v>37</v>
      </c>
      <c r="C43" s="103">
        <f t="shared" si="2"/>
        <v>44512</v>
      </c>
      <c r="D43" s="57">
        <v>286</v>
      </c>
      <c r="E43" s="95">
        <v>0</v>
      </c>
      <c r="F43" s="40">
        <f t="shared" si="0"/>
        <v>286</v>
      </c>
      <c r="G43" s="125">
        <f t="shared" si="1"/>
        <v>673259</v>
      </c>
    </row>
    <row r="44" spans="1:7" ht="15" customHeight="1" x14ac:dyDescent="0.3">
      <c r="A44" s="33"/>
      <c r="B44" s="43">
        <v>38</v>
      </c>
      <c r="C44" s="103">
        <f t="shared" si="2"/>
        <v>44519</v>
      </c>
      <c r="D44" s="57">
        <v>65</v>
      </c>
      <c r="E44" s="95">
        <v>0</v>
      </c>
      <c r="F44" s="40">
        <f t="shared" si="0"/>
        <v>65</v>
      </c>
      <c r="G44" s="125">
        <f t="shared" si="1"/>
        <v>673324</v>
      </c>
    </row>
    <row r="45" spans="1:7" ht="15" customHeight="1" x14ac:dyDescent="0.3">
      <c r="A45" s="33"/>
      <c r="B45" s="39">
        <v>39</v>
      </c>
      <c r="C45" s="103">
        <f t="shared" si="2"/>
        <v>44526</v>
      </c>
      <c r="D45" s="57">
        <v>14</v>
      </c>
      <c r="E45" s="95">
        <v>0</v>
      </c>
      <c r="F45" s="40">
        <f t="shared" si="0"/>
        <v>14</v>
      </c>
      <c r="G45" s="125">
        <f t="shared" si="1"/>
        <v>673338</v>
      </c>
    </row>
    <row r="46" spans="1:7" ht="15" customHeight="1" x14ac:dyDescent="0.3">
      <c r="A46" s="33"/>
      <c r="B46" s="41">
        <v>40</v>
      </c>
      <c r="C46" s="103"/>
      <c r="D46" s="57"/>
      <c r="E46" s="95">
        <v>0</v>
      </c>
      <c r="F46" s="40">
        <f t="shared" si="0"/>
        <v>0</v>
      </c>
      <c r="G46" s="125"/>
    </row>
    <row r="47" spans="1:7" ht="15" customHeight="1" x14ac:dyDescent="0.3">
      <c r="A47" s="33"/>
      <c r="B47" s="41">
        <v>41</v>
      </c>
      <c r="C47" s="103"/>
      <c r="D47" s="57"/>
      <c r="E47" s="95">
        <v>0</v>
      </c>
      <c r="F47" s="40">
        <f t="shared" si="0"/>
        <v>0</v>
      </c>
      <c r="G47" s="125"/>
    </row>
    <row r="48" spans="1:7" ht="15" customHeight="1" x14ac:dyDescent="0.3">
      <c r="A48" s="33"/>
      <c r="B48" s="43">
        <v>42</v>
      </c>
      <c r="C48" s="103"/>
      <c r="D48" s="57"/>
      <c r="E48" s="95">
        <v>0</v>
      </c>
      <c r="F48" s="40">
        <f t="shared" si="0"/>
        <v>0</v>
      </c>
      <c r="G48" s="125"/>
    </row>
    <row r="49" spans="1:7" ht="14.4" x14ac:dyDescent="0.3">
      <c r="A49" s="33"/>
      <c r="B49" s="39">
        <v>43</v>
      </c>
      <c r="C49" s="103"/>
      <c r="D49" s="57"/>
      <c r="E49" s="95">
        <v>0</v>
      </c>
      <c r="F49" s="40">
        <f t="shared" si="0"/>
        <v>0</v>
      </c>
      <c r="G49" s="125"/>
    </row>
    <row r="50" spans="1:7" ht="15" customHeight="1" x14ac:dyDescent="0.3">
      <c r="A50" s="33"/>
      <c r="B50" s="41">
        <v>44</v>
      </c>
      <c r="C50" s="103"/>
      <c r="D50" s="57"/>
      <c r="E50" s="95">
        <v>0</v>
      </c>
      <c r="F50" s="40">
        <f t="shared" si="0"/>
        <v>0</v>
      </c>
      <c r="G50" s="125"/>
    </row>
    <row r="51" spans="1:7" ht="15" customHeight="1" x14ac:dyDescent="0.3">
      <c r="A51" s="33"/>
      <c r="B51" s="41">
        <v>45</v>
      </c>
      <c r="C51" s="103"/>
      <c r="D51" s="57"/>
      <c r="E51" s="95">
        <v>0</v>
      </c>
      <c r="F51" s="40">
        <f t="shared" si="0"/>
        <v>0</v>
      </c>
      <c r="G51" s="125"/>
    </row>
    <row r="52" spans="1:7" ht="15" customHeight="1" x14ac:dyDescent="0.3">
      <c r="A52" s="33"/>
      <c r="B52" s="43">
        <v>46</v>
      </c>
      <c r="C52" s="103"/>
      <c r="D52" s="57"/>
      <c r="E52" s="95">
        <v>0</v>
      </c>
      <c r="F52" s="40">
        <f t="shared" si="0"/>
        <v>0</v>
      </c>
      <c r="G52" s="125"/>
    </row>
    <row r="53" spans="1:7" ht="15" customHeight="1" x14ac:dyDescent="0.3">
      <c r="A53" s="33"/>
      <c r="B53" s="39">
        <v>47</v>
      </c>
      <c r="C53" s="103"/>
      <c r="D53" s="57"/>
      <c r="E53" s="95">
        <v>0</v>
      </c>
      <c r="F53" s="40">
        <f t="shared" si="0"/>
        <v>0</v>
      </c>
      <c r="G53" s="125"/>
    </row>
    <row r="54" spans="1:7" ht="15" customHeight="1" x14ac:dyDescent="0.3">
      <c r="A54" s="33"/>
      <c r="B54" s="41">
        <v>48</v>
      </c>
      <c r="C54" s="103"/>
      <c r="D54" s="57"/>
      <c r="E54" s="95">
        <v>0</v>
      </c>
      <c r="F54" s="40">
        <f>D54+E54</f>
        <v>0</v>
      </c>
      <c r="G54" s="125"/>
    </row>
    <row r="55" spans="1:7" s="1" customFormat="1" ht="15" customHeight="1" x14ac:dyDescent="0.3">
      <c r="A55" s="36"/>
      <c r="B55" s="41">
        <v>49</v>
      </c>
      <c r="C55" s="103"/>
      <c r="D55" s="57"/>
      <c r="E55" s="95">
        <v>0</v>
      </c>
      <c r="F55" s="40">
        <f>D55+E55</f>
        <v>0</v>
      </c>
      <c r="G55" s="125"/>
    </row>
    <row r="56" spans="1:7" ht="15" customHeight="1" x14ac:dyDescent="0.3">
      <c r="A56" s="33"/>
      <c r="B56" s="43">
        <v>50</v>
      </c>
      <c r="C56" s="103"/>
      <c r="D56" s="57"/>
      <c r="E56" s="95">
        <v>0</v>
      </c>
      <c r="F56" s="40">
        <f>D56+E56</f>
        <v>0</v>
      </c>
      <c r="G56" s="125"/>
    </row>
    <row r="57" spans="1:7" ht="15" customHeight="1" x14ac:dyDescent="0.3">
      <c r="A57" s="33"/>
      <c r="B57" s="39">
        <v>51</v>
      </c>
      <c r="C57" s="103"/>
      <c r="D57" s="57"/>
      <c r="E57" s="95">
        <v>0</v>
      </c>
      <c r="F57" s="40">
        <f>D57+E57</f>
        <v>0</v>
      </c>
      <c r="G57" s="125"/>
    </row>
    <row r="58" spans="1:7" ht="15" customHeight="1" x14ac:dyDescent="0.3">
      <c r="A58" s="33"/>
      <c r="B58" s="41">
        <v>52</v>
      </c>
      <c r="C58" s="103"/>
      <c r="D58" s="57"/>
      <c r="E58" s="95">
        <v>0</v>
      </c>
      <c r="F58" s="40">
        <f>D58+E58</f>
        <v>0</v>
      </c>
      <c r="G58" s="125"/>
    </row>
    <row r="59" spans="1:7" ht="14.4" x14ac:dyDescent="0.3">
      <c r="A59" s="33"/>
      <c r="B59" s="41">
        <v>53</v>
      </c>
      <c r="C59" s="103"/>
      <c r="D59" s="57"/>
      <c r="E59" s="69"/>
      <c r="F59" s="40"/>
      <c r="G59" s="44"/>
    </row>
    <row r="60" spans="1:7" ht="13.8" x14ac:dyDescent="0.25">
      <c r="A60" s="33"/>
      <c r="B60" s="33"/>
      <c r="C60" s="100"/>
      <c r="D60" s="59"/>
      <c r="E60" s="45"/>
      <c r="F60" s="46"/>
      <c r="G60" s="47"/>
    </row>
    <row r="61" spans="1:7" ht="13.8" x14ac:dyDescent="0.25">
      <c r="A61" s="33"/>
      <c r="B61" s="33"/>
      <c r="C61" s="100"/>
      <c r="D61" s="59"/>
      <c r="E61" s="45"/>
      <c r="F61" s="46"/>
      <c r="G61" s="47"/>
    </row>
    <row r="62" spans="1:7" ht="13.8" x14ac:dyDescent="0.25">
      <c r="A62" s="33"/>
      <c r="B62" s="33"/>
      <c r="C62" s="100"/>
      <c r="D62" s="59"/>
      <c r="E62" s="45"/>
      <c r="F62" s="46"/>
      <c r="G62" s="47"/>
    </row>
    <row r="63" spans="1:7" ht="13.8" x14ac:dyDescent="0.25">
      <c r="A63" s="33"/>
      <c r="B63" s="33"/>
      <c r="C63" s="100"/>
      <c r="D63" s="59"/>
      <c r="E63" s="45"/>
      <c r="F63" s="46"/>
      <c r="G63" s="47"/>
    </row>
    <row r="64" spans="1:7" ht="13.8" x14ac:dyDescent="0.25">
      <c r="A64" s="33"/>
      <c r="B64" s="33"/>
      <c r="C64" s="100"/>
      <c r="D64" s="59"/>
      <c r="E64" s="45"/>
      <c r="F64" s="46"/>
      <c r="G64" s="47"/>
    </row>
    <row r="65" spans="4:7" s="2" customFormat="1" x14ac:dyDescent="0.2">
      <c r="D65" s="60"/>
      <c r="E65" s="5"/>
      <c r="F65" s="8"/>
      <c r="G65" s="6"/>
    </row>
    <row r="66" spans="4:7" s="2" customFormat="1" x14ac:dyDescent="0.2">
      <c r="D66" s="60"/>
      <c r="E66" s="5"/>
      <c r="F66" s="8"/>
      <c r="G66" s="6"/>
    </row>
    <row r="67" spans="4:7" s="2" customFormat="1" x14ac:dyDescent="0.2">
      <c r="D67" s="60"/>
      <c r="E67" s="5"/>
      <c r="F67" s="8"/>
      <c r="G67" s="6"/>
    </row>
    <row r="68" spans="4:7" s="2" customFormat="1" x14ac:dyDescent="0.2">
      <c r="D68" s="60"/>
      <c r="E68" s="5"/>
      <c r="F68" s="8"/>
      <c r="G68" s="6"/>
    </row>
    <row r="69" spans="4:7" s="2" customFormat="1" x14ac:dyDescent="0.2">
      <c r="D69" s="60"/>
      <c r="E69" s="5"/>
      <c r="F69" s="8"/>
      <c r="G69" s="6"/>
    </row>
    <row r="70" spans="4:7" s="2" customFormat="1" x14ac:dyDescent="0.2">
      <c r="D70" s="60"/>
      <c r="E70" s="5"/>
      <c r="F70" s="8"/>
      <c r="G70" s="6"/>
    </row>
    <row r="71" spans="4:7" s="2" customFormat="1" x14ac:dyDescent="0.2">
      <c r="D71" s="60"/>
      <c r="E71" s="5"/>
      <c r="F71" s="8"/>
      <c r="G71" s="6"/>
    </row>
    <row r="72" spans="4:7" s="2" customFormat="1" x14ac:dyDescent="0.2">
      <c r="D72" s="60"/>
      <c r="E72" s="5"/>
      <c r="F72" s="8"/>
      <c r="G72" s="6"/>
    </row>
    <row r="73" spans="4:7" s="2" customFormat="1" x14ac:dyDescent="0.2">
      <c r="D73" s="60"/>
      <c r="E73" s="5"/>
      <c r="F73" s="8"/>
      <c r="G73" s="6"/>
    </row>
    <row r="74" spans="4:7" s="2" customFormat="1" x14ac:dyDescent="0.2">
      <c r="D74" s="60"/>
      <c r="E74" s="5"/>
      <c r="F74" s="8"/>
      <c r="G74" s="6"/>
    </row>
    <row r="75" spans="4:7" s="2" customFormat="1" x14ac:dyDescent="0.2">
      <c r="D75" s="60"/>
      <c r="E75" s="5"/>
      <c r="F75" s="8"/>
      <c r="G75" s="6"/>
    </row>
    <row r="76" spans="4:7" s="2" customFormat="1" x14ac:dyDescent="0.2">
      <c r="D76" s="60"/>
      <c r="E76" s="5"/>
      <c r="F76" s="8"/>
      <c r="G76" s="6"/>
    </row>
    <row r="77" spans="4:7" s="2" customFormat="1" x14ac:dyDescent="0.2">
      <c r="D77" s="60"/>
      <c r="E77" s="5"/>
      <c r="F77" s="8"/>
      <c r="G77" s="6"/>
    </row>
    <row r="78" spans="4:7" s="2" customFormat="1" x14ac:dyDescent="0.2">
      <c r="D78" s="60"/>
      <c r="E78" s="5"/>
      <c r="F78" s="8"/>
      <c r="G78" s="6"/>
    </row>
    <row r="79" spans="4:7" s="2" customFormat="1" x14ac:dyDescent="0.2">
      <c r="D79" s="60"/>
      <c r="E79" s="5"/>
      <c r="F79" s="8"/>
      <c r="G79" s="6"/>
    </row>
    <row r="80" spans="4:7" s="2" customFormat="1" x14ac:dyDescent="0.2">
      <c r="D80" s="60"/>
      <c r="E80" s="5"/>
      <c r="F80" s="8"/>
      <c r="G80" s="6"/>
    </row>
    <row r="81" spans="4:7" s="2" customFormat="1" x14ac:dyDescent="0.2">
      <c r="D81" s="60"/>
      <c r="E81" s="5"/>
      <c r="F81" s="8"/>
      <c r="G81" s="6"/>
    </row>
    <row r="82" spans="4:7" s="2" customFormat="1" x14ac:dyDescent="0.2">
      <c r="D82" s="60"/>
      <c r="E82" s="5"/>
      <c r="F82" s="8"/>
      <c r="G82" s="6"/>
    </row>
    <row r="83" spans="4:7" s="2" customFormat="1" x14ac:dyDescent="0.2">
      <c r="D83" s="60"/>
      <c r="E83" s="5"/>
      <c r="F83" s="8"/>
      <c r="G83" s="6"/>
    </row>
    <row r="84" spans="4:7" s="2" customFormat="1" x14ac:dyDescent="0.2">
      <c r="D84" s="60"/>
      <c r="E84" s="5"/>
      <c r="F84" s="8"/>
      <c r="G84" s="6"/>
    </row>
    <row r="85" spans="4:7" s="2" customFormat="1" x14ac:dyDescent="0.2">
      <c r="D85" s="60"/>
      <c r="E85" s="5"/>
      <c r="F85" s="8"/>
      <c r="G85" s="6"/>
    </row>
    <row r="86" spans="4:7" s="2" customFormat="1" x14ac:dyDescent="0.2">
      <c r="D86" s="60"/>
      <c r="E86" s="5"/>
      <c r="F86" s="8"/>
      <c r="G86" s="6"/>
    </row>
    <row r="87" spans="4:7" s="2" customFormat="1" x14ac:dyDescent="0.2">
      <c r="D87" s="60"/>
      <c r="E87" s="5"/>
      <c r="F87" s="8"/>
      <c r="G87" s="6"/>
    </row>
    <row r="88" spans="4:7" s="2" customFormat="1" x14ac:dyDescent="0.2">
      <c r="D88" s="60"/>
      <c r="E88" s="5"/>
      <c r="F88" s="8"/>
      <c r="G88" s="6"/>
    </row>
    <row r="89" spans="4:7" s="2" customFormat="1" x14ac:dyDescent="0.2">
      <c r="D89" s="60"/>
      <c r="E89" s="5"/>
      <c r="F89" s="8"/>
      <c r="G89" s="6"/>
    </row>
    <row r="90" spans="4:7" s="2" customFormat="1" x14ac:dyDescent="0.2">
      <c r="D90" s="60"/>
      <c r="E90" s="5"/>
      <c r="F90" s="8"/>
      <c r="G90" s="6"/>
    </row>
  </sheetData>
  <mergeCells count="3">
    <mergeCell ref="B2:G2"/>
    <mergeCell ref="D3:G3"/>
    <mergeCell ref="B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showGridLines="0" showWhiteSpace="0" zoomScale="85" zoomScaleNormal="85" workbookViewId="0">
      <pane xSplit="3" ySplit="3" topLeftCell="D34" activePane="bottomRight" state="frozen"/>
      <selection pane="topRight" activeCell="D1" sqref="D1"/>
      <selection pane="bottomLeft" activeCell="A4" sqref="A4"/>
      <selection pane="bottomRight" activeCell="G41" sqref="G41:G42"/>
    </sheetView>
  </sheetViews>
  <sheetFormatPr defaultColWidth="9.109375" defaultRowHeight="11.4" x14ac:dyDescent="0.2"/>
  <cols>
    <col min="1" max="1" width="8.88671875" style="2" customWidth="1"/>
    <col min="2" max="2" width="48" style="2" customWidth="1"/>
    <col min="3" max="3" width="16" style="4" bestFit="1" customWidth="1"/>
    <col min="4" max="4" width="11.33203125" style="2" bestFit="1" customWidth="1"/>
    <col min="5" max="7" width="15.88671875" style="2" customWidth="1"/>
    <col min="8" max="16384" width="9.109375" style="2"/>
  </cols>
  <sheetData>
    <row r="1" spans="1:7" ht="12" thickBot="1" x14ac:dyDescent="0.25">
      <c r="A1" s="11"/>
      <c r="B1" s="11"/>
      <c r="C1" s="13"/>
    </row>
    <row r="2" spans="1:7" ht="15" x14ac:dyDescent="0.25">
      <c r="A2" s="11"/>
      <c r="B2" s="144" t="s">
        <v>45</v>
      </c>
      <c r="C2" s="145"/>
      <c r="D2" s="145"/>
      <c r="E2" s="145"/>
      <c r="F2" s="111"/>
      <c r="G2" s="111"/>
    </row>
    <row r="3" spans="1:7" s="1" customFormat="1" ht="18" thickBot="1" x14ac:dyDescent="0.4">
      <c r="A3" s="14"/>
      <c r="B3" s="76" t="s">
        <v>13</v>
      </c>
      <c r="C3" s="71" t="s">
        <v>0</v>
      </c>
      <c r="D3" s="106" t="s">
        <v>34</v>
      </c>
      <c r="E3" s="106" t="s">
        <v>38</v>
      </c>
      <c r="F3" s="90" t="s">
        <v>50</v>
      </c>
      <c r="G3" s="90" t="s">
        <v>53</v>
      </c>
    </row>
    <row r="4" spans="1:7" ht="14.4" x14ac:dyDescent="0.3">
      <c r="A4" s="11"/>
      <c r="B4" s="32">
        <v>1</v>
      </c>
      <c r="C4" s="121">
        <f>'Sunflower 2021_22'!C7</f>
        <v>44260</v>
      </c>
      <c r="D4" s="118">
        <v>0</v>
      </c>
      <c r="E4" s="112">
        <f>' Sunflower 2019_20'!F7</f>
        <v>670</v>
      </c>
      <c r="F4" s="112">
        <f>'Sunflower 2020_21'!F7</f>
        <v>34</v>
      </c>
      <c r="G4" s="112">
        <f>'Sunflower 2021_22'!F7</f>
        <v>1682</v>
      </c>
    </row>
    <row r="5" spans="1:7" ht="14.4" x14ac:dyDescent="0.3">
      <c r="A5" s="11"/>
      <c r="B5" s="32">
        <v>2</v>
      </c>
      <c r="C5" s="121">
        <f>'Sunflower 2021_22'!C8</f>
        <v>44267</v>
      </c>
      <c r="D5" s="118">
        <v>0</v>
      </c>
      <c r="E5" s="112">
        <f>' Sunflower 2019_20'!F8</f>
        <v>1229</v>
      </c>
      <c r="F5" s="112">
        <f>'Sunflower 2020_21'!F8</f>
        <v>558</v>
      </c>
      <c r="G5" s="112">
        <f>'Sunflower 2021_22'!F8</f>
        <v>7592</v>
      </c>
    </row>
    <row r="6" spans="1:7" ht="14.4" x14ac:dyDescent="0.3">
      <c r="A6" s="11"/>
      <c r="B6" s="32">
        <v>3</v>
      </c>
      <c r="C6" s="121">
        <f>'Sunflower 2021_22'!C9</f>
        <v>44274</v>
      </c>
      <c r="D6" s="118">
        <v>0</v>
      </c>
      <c r="E6" s="112">
        <f>' Sunflower 2019_20'!F9</f>
        <v>932</v>
      </c>
      <c r="F6" s="112">
        <f>'Sunflower 2020_21'!F9</f>
        <v>434</v>
      </c>
      <c r="G6" s="112">
        <f>'Sunflower 2021_22'!F9</f>
        <v>7821</v>
      </c>
    </row>
    <row r="7" spans="1:7" ht="14.4" x14ac:dyDescent="0.3">
      <c r="A7" s="11"/>
      <c r="B7" s="32">
        <v>4</v>
      </c>
      <c r="C7" s="121">
        <f>'Sunflower 2021_22'!C10</f>
        <v>44281</v>
      </c>
      <c r="D7" s="118">
        <v>0</v>
      </c>
      <c r="E7" s="112">
        <f>' Sunflower 2019_20'!F10</f>
        <v>925</v>
      </c>
      <c r="F7" s="112">
        <f>'Sunflower 2020_21'!F10</f>
        <v>7110</v>
      </c>
      <c r="G7" s="112">
        <f>'Sunflower 2021_22'!F10</f>
        <v>32166</v>
      </c>
    </row>
    <row r="8" spans="1:7" ht="14.4" x14ac:dyDescent="0.3">
      <c r="A8" s="11"/>
      <c r="B8" s="32">
        <v>5</v>
      </c>
      <c r="C8" s="121">
        <f>'Sunflower 2021_22'!C11</f>
        <v>44288</v>
      </c>
      <c r="D8" s="118">
        <v>9613</v>
      </c>
      <c r="E8" s="112">
        <f>' Sunflower 2019_20'!F11</f>
        <v>2239</v>
      </c>
      <c r="F8" s="112">
        <f>'Sunflower 2020_21'!F11</f>
        <v>1596</v>
      </c>
      <c r="G8" s="112">
        <f>'Sunflower 2021_22'!F11</f>
        <v>2049</v>
      </c>
    </row>
    <row r="9" spans="1:7" ht="14.4" x14ac:dyDescent="0.3">
      <c r="A9" s="11"/>
      <c r="B9" s="32">
        <v>6</v>
      </c>
      <c r="C9" s="121">
        <f>'Sunflower 2021_22'!C12</f>
        <v>44295</v>
      </c>
      <c r="D9" s="118">
        <v>0</v>
      </c>
      <c r="E9" s="112">
        <f>' Sunflower 2019_20'!F12</f>
        <v>1113</v>
      </c>
      <c r="F9" s="112">
        <f>'Sunflower 2020_21'!F12</f>
        <v>8058</v>
      </c>
      <c r="G9" s="112">
        <f>'Sunflower 2021_22'!F12</f>
        <v>27321</v>
      </c>
    </row>
    <row r="10" spans="1:7" ht="14.4" x14ac:dyDescent="0.3">
      <c r="A10" s="11"/>
      <c r="B10" s="32">
        <v>7</v>
      </c>
      <c r="C10" s="121">
        <f>'Sunflower 2021_22'!C13</f>
        <v>44302</v>
      </c>
      <c r="D10" s="118">
        <v>0</v>
      </c>
      <c r="E10" s="112">
        <f>' Sunflower 2019_20'!F13</f>
        <v>1423</v>
      </c>
      <c r="F10" s="112">
        <f>'Sunflower 2020_21'!F13</f>
        <v>7353</v>
      </c>
      <c r="G10" s="112">
        <f>'Sunflower 2021_22'!F13</f>
        <v>47694</v>
      </c>
    </row>
    <row r="11" spans="1:7" ht="15" customHeight="1" x14ac:dyDescent="0.3">
      <c r="A11" s="11"/>
      <c r="B11" s="32">
        <v>8</v>
      </c>
      <c r="C11" s="121">
        <f>'Sunflower 2021_22'!C14</f>
        <v>44309</v>
      </c>
      <c r="D11" s="118">
        <v>0</v>
      </c>
      <c r="E11" s="112">
        <f>' Sunflower 2019_20'!F14</f>
        <v>6092</v>
      </c>
      <c r="F11" s="112">
        <f>'Sunflower 2020_21'!F14</f>
        <v>48646</v>
      </c>
      <c r="G11" s="112">
        <f>'Sunflower 2021_22'!F14</f>
        <v>44004</v>
      </c>
    </row>
    <row r="12" spans="1:7" ht="15" customHeight="1" x14ac:dyDescent="0.3">
      <c r="A12" s="11"/>
      <c r="B12" s="32">
        <v>9</v>
      </c>
      <c r="C12" s="121">
        <f>'Sunflower 2021_22'!C15</f>
        <v>44316</v>
      </c>
      <c r="D12" s="118">
        <v>109677</v>
      </c>
      <c r="E12" s="112">
        <f>' Sunflower 2019_20'!F15</f>
        <v>10081</v>
      </c>
      <c r="F12" s="112">
        <f>'Sunflower 2020_21'!F15</f>
        <v>1020</v>
      </c>
      <c r="G12" s="112">
        <f>'Sunflower 2021_22'!F15</f>
        <v>94831</v>
      </c>
    </row>
    <row r="13" spans="1:7" ht="15" customHeight="1" x14ac:dyDescent="0.3">
      <c r="A13" s="11"/>
      <c r="B13" s="32">
        <v>10</v>
      </c>
      <c r="C13" s="121">
        <f>'Sunflower 2021_22'!C16</f>
        <v>44323</v>
      </c>
      <c r="D13" s="118">
        <v>0</v>
      </c>
      <c r="E13" s="112">
        <f>' Sunflower 2019_20'!F16</f>
        <v>10026</v>
      </c>
      <c r="F13" s="112">
        <f>'Sunflower 2020_21'!F16</f>
        <v>65843</v>
      </c>
      <c r="G13" s="112">
        <f>'Sunflower 2021_22'!F16</f>
        <v>32336</v>
      </c>
    </row>
    <row r="14" spans="1:7" ht="15" customHeight="1" x14ac:dyDescent="0.3">
      <c r="A14" s="11"/>
      <c r="B14" s="32">
        <v>11</v>
      </c>
      <c r="C14" s="121">
        <f>'Sunflower 2021_22'!C17</f>
        <v>44330</v>
      </c>
      <c r="D14" s="118">
        <v>0</v>
      </c>
      <c r="E14" s="112">
        <f>' Sunflower 2019_20'!F17</f>
        <v>17580</v>
      </c>
      <c r="F14" s="112">
        <f>'Sunflower 2020_21'!F17</f>
        <v>70700</v>
      </c>
      <c r="G14" s="112">
        <f>'Sunflower 2021_22'!F17</f>
        <v>45518</v>
      </c>
    </row>
    <row r="15" spans="1:7" ht="15" customHeight="1" x14ac:dyDescent="0.3">
      <c r="A15" s="11"/>
      <c r="B15" s="32">
        <v>12</v>
      </c>
      <c r="C15" s="121">
        <f>'Sunflower 2021_22'!C18</f>
        <v>44337</v>
      </c>
      <c r="D15" s="118">
        <v>0</v>
      </c>
      <c r="E15" s="112">
        <f>' Sunflower 2019_20'!F18</f>
        <v>24924</v>
      </c>
      <c r="F15" s="112">
        <f>'Sunflower 2020_21'!F18</f>
        <v>65686</v>
      </c>
      <c r="G15" s="112">
        <f>'Sunflower 2021_22'!F18</f>
        <v>31977</v>
      </c>
    </row>
    <row r="16" spans="1:7" ht="15" customHeight="1" x14ac:dyDescent="0.3">
      <c r="A16" s="11"/>
      <c r="B16" s="32">
        <v>13</v>
      </c>
      <c r="C16" s="121">
        <f>'Sunflower 2021_22'!C19</f>
        <v>44344</v>
      </c>
      <c r="D16" s="118">
        <v>231151</v>
      </c>
      <c r="E16" s="112">
        <f>' Sunflower 2019_20'!F19</f>
        <v>41246</v>
      </c>
      <c r="F16" s="112">
        <f>'Sunflower 2020_21'!F19</f>
        <v>104548</v>
      </c>
      <c r="G16" s="112">
        <f>'Sunflower 2021_22'!F19</f>
        <v>72739</v>
      </c>
    </row>
    <row r="17" spans="1:7" ht="15" customHeight="1" x14ac:dyDescent="0.3">
      <c r="A17" s="11"/>
      <c r="B17" s="32">
        <v>14</v>
      </c>
      <c r="C17" s="121">
        <f>'Sunflower 2021_22'!C20</f>
        <v>44351</v>
      </c>
      <c r="D17" s="118">
        <v>2476</v>
      </c>
      <c r="E17" s="112">
        <f>' Sunflower 2019_20'!F20</f>
        <v>73007</v>
      </c>
      <c r="F17" s="112">
        <f>'Sunflower 2020_21'!F20</f>
        <v>66559</v>
      </c>
      <c r="G17" s="112">
        <f>'Sunflower 2021_22'!F20</f>
        <v>13350</v>
      </c>
    </row>
    <row r="18" spans="1:7" ht="15" customHeight="1" x14ac:dyDescent="0.3">
      <c r="A18" s="11"/>
      <c r="B18" s="32">
        <v>15</v>
      </c>
      <c r="C18" s="121">
        <f>'Sunflower 2021_22'!C21</f>
        <v>44358</v>
      </c>
      <c r="D18" s="118">
        <v>39236</v>
      </c>
      <c r="E18" s="112">
        <f>' Sunflower 2019_20'!F21</f>
        <v>56131</v>
      </c>
      <c r="F18" s="112">
        <f>'Sunflower 2020_21'!F21</f>
        <v>74767</v>
      </c>
      <c r="G18" s="112">
        <f>'Sunflower 2021_22'!F21</f>
        <v>11579</v>
      </c>
    </row>
    <row r="19" spans="1:7" ht="15" customHeight="1" x14ac:dyDescent="0.3">
      <c r="A19" s="11"/>
      <c r="B19" s="32">
        <v>16</v>
      </c>
      <c r="C19" s="121">
        <f>'Sunflower 2021_22'!C22</f>
        <v>44365</v>
      </c>
      <c r="D19" s="118">
        <v>45410</v>
      </c>
      <c r="E19" s="112">
        <f>' Sunflower 2019_20'!F22</f>
        <v>53151</v>
      </c>
      <c r="F19" s="112">
        <f>'Sunflower 2020_21'!F22</f>
        <v>41096</v>
      </c>
      <c r="G19" s="112">
        <f>'Sunflower 2021_22'!F22</f>
        <v>23383</v>
      </c>
    </row>
    <row r="20" spans="1:7" ht="15" customHeight="1" x14ac:dyDescent="0.3">
      <c r="A20" s="11"/>
      <c r="B20" s="32">
        <v>17</v>
      </c>
      <c r="C20" s="121">
        <f>'Sunflower 2021_22'!C23</f>
        <v>44372</v>
      </c>
      <c r="D20" s="118">
        <v>55110</v>
      </c>
      <c r="E20" s="112">
        <f>' Sunflower 2019_20'!F23</f>
        <v>43137</v>
      </c>
      <c r="F20" s="112">
        <f>'Sunflower 2020_21'!F23</f>
        <v>114508</v>
      </c>
      <c r="G20" s="112">
        <f>'Sunflower 2021_22'!F23</f>
        <v>90608</v>
      </c>
    </row>
    <row r="21" spans="1:7" ht="15" customHeight="1" x14ac:dyDescent="0.3">
      <c r="A21" s="11"/>
      <c r="B21" s="32">
        <f>' Sunflower 2019_20'!B24</f>
        <v>18</v>
      </c>
      <c r="C21" s="121">
        <f>'Sunflower 2021_22'!C24</f>
        <v>44379</v>
      </c>
      <c r="D21" s="118">
        <v>107964</v>
      </c>
      <c r="E21" s="112">
        <f>' Sunflower 2019_20'!F24</f>
        <v>83104</v>
      </c>
      <c r="F21" s="112">
        <f>'Sunflower 2020_21'!F24</f>
        <v>17107</v>
      </c>
      <c r="G21" s="112">
        <f>'Sunflower 2021_22'!F24</f>
        <v>4050</v>
      </c>
    </row>
    <row r="22" spans="1:7" ht="15" customHeight="1" x14ac:dyDescent="0.3">
      <c r="A22" s="11"/>
      <c r="B22" s="32">
        <f>' Sunflower 2019_20'!B25</f>
        <v>19</v>
      </c>
      <c r="C22" s="121">
        <f>'Sunflower 2021_22'!C25</f>
        <v>44386</v>
      </c>
      <c r="D22" s="118">
        <v>71801</v>
      </c>
      <c r="E22" s="112">
        <f>' Sunflower 2019_20'!F25</f>
        <v>59121</v>
      </c>
      <c r="F22" s="112">
        <f>'Sunflower 2020_21'!F25</f>
        <v>23517</v>
      </c>
      <c r="G22" s="112">
        <f>'Sunflower 2021_22'!F25</f>
        <v>17621</v>
      </c>
    </row>
    <row r="23" spans="1:7" ht="15" customHeight="1" x14ac:dyDescent="0.3">
      <c r="A23" s="11"/>
      <c r="B23" s="32">
        <f>' Sunflower 2019_20'!B26</f>
        <v>20</v>
      </c>
      <c r="C23" s="121">
        <f>'Sunflower 2021_22'!C26</f>
        <v>44393</v>
      </c>
      <c r="D23" s="118">
        <v>49667</v>
      </c>
      <c r="E23" s="112">
        <f>' Sunflower 2019_20'!F26</f>
        <v>63782</v>
      </c>
      <c r="F23" s="112">
        <f>'Sunflower 2020_21'!F26</f>
        <v>11365</v>
      </c>
      <c r="G23" s="112">
        <f>'Sunflower 2021_22'!F26</f>
        <v>11543</v>
      </c>
    </row>
    <row r="24" spans="1:7" ht="15" customHeight="1" x14ac:dyDescent="0.3">
      <c r="A24" s="11"/>
      <c r="B24" s="32">
        <f>' Sunflower 2019_20'!B27</f>
        <v>21</v>
      </c>
      <c r="C24" s="121">
        <f>'Sunflower 2021_22'!C27</f>
        <v>44400</v>
      </c>
      <c r="D24" s="118">
        <v>35087</v>
      </c>
      <c r="E24" s="112">
        <f>' Sunflower 2019_20'!F27</f>
        <v>37323</v>
      </c>
      <c r="F24" s="112">
        <f>'Sunflower 2020_21'!F27</f>
        <v>4720</v>
      </c>
      <c r="G24" s="112">
        <f>'Sunflower 2021_22'!F27</f>
        <v>7059</v>
      </c>
    </row>
    <row r="25" spans="1:7" ht="15" customHeight="1" x14ac:dyDescent="0.3">
      <c r="A25" s="11"/>
      <c r="B25" s="32">
        <f>' Sunflower 2019_20'!B28</f>
        <v>22</v>
      </c>
      <c r="C25" s="121">
        <f>'Sunflower 2021_22'!C28</f>
        <v>44407</v>
      </c>
      <c r="D25" s="118">
        <v>58151</v>
      </c>
      <c r="E25" s="112">
        <f>' Sunflower 2019_20'!F28</f>
        <v>66503</v>
      </c>
      <c r="F25" s="112">
        <f>'Sunflower 2020_21'!F28</f>
        <v>37562</v>
      </c>
      <c r="G25" s="112">
        <f>'Sunflower 2021_22'!F28</f>
        <v>30102</v>
      </c>
    </row>
    <row r="26" spans="1:7" ht="15" customHeight="1" x14ac:dyDescent="0.3">
      <c r="A26" s="11"/>
      <c r="B26" s="32">
        <f>' Sunflower 2019_20'!B29</f>
        <v>23</v>
      </c>
      <c r="C26" s="121">
        <f>'Sunflower 2021_22'!C29</f>
        <v>44414</v>
      </c>
      <c r="D26" s="118">
        <v>5972</v>
      </c>
      <c r="E26" s="112">
        <f>' Sunflower 2019_20'!F29</f>
        <v>1123</v>
      </c>
      <c r="F26" s="112">
        <f>'Sunflower 2020_21'!F29</f>
        <v>714</v>
      </c>
      <c r="G26" s="112">
        <f>'Sunflower 2021_22'!F29</f>
        <v>2913</v>
      </c>
    </row>
    <row r="27" spans="1:7" ht="15" customHeight="1" x14ac:dyDescent="0.3">
      <c r="A27" s="11"/>
      <c r="B27" s="32">
        <f>' Sunflower 2019_20'!B30</f>
        <v>24</v>
      </c>
      <c r="C27" s="121">
        <f>'Sunflower 2021_22'!C30</f>
        <v>44421</v>
      </c>
      <c r="D27" s="118">
        <v>8246</v>
      </c>
      <c r="E27" s="112">
        <f>' Sunflower 2019_20'!F30</f>
        <v>2717</v>
      </c>
      <c r="F27" s="112">
        <f>'Sunflower 2020_21'!F30</f>
        <v>508</v>
      </c>
      <c r="G27" s="112">
        <f>'Sunflower 2021_22'!F30</f>
        <v>1610</v>
      </c>
    </row>
    <row r="28" spans="1:7" ht="15" customHeight="1" x14ac:dyDescent="0.3">
      <c r="A28" s="11"/>
      <c r="B28" s="32">
        <f>' Sunflower 2019_20'!B31</f>
        <v>25</v>
      </c>
      <c r="C28" s="121">
        <f>'Sunflower 2021_22'!C31</f>
        <v>44428</v>
      </c>
      <c r="D28" s="118">
        <v>5015</v>
      </c>
      <c r="E28" s="112">
        <f>' Sunflower 2019_20'!F31</f>
        <v>1858</v>
      </c>
      <c r="F28" s="112">
        <f>'Sunflower 2020_21'!F31</f>
        <v>484</v>
      </c>
      <c r="G28" s="112">
        <f>'Sunflower 2021_22'!F31</f>
        <v>952</v>
      </c>
    </row>
    <row r="29" spans="1:7" ht="15" customHeight="1" x14ac:dyDescent="0.3">
      <c r="A29" s="11"/>
      <c r="B29" s="32">
        <f>' Sunflower 2019_20'!B32</f>
        <v>26</v>
      </c>
      <c r="C29" s="121">
        <f>'Sunflower 2021_22'!C32</f>
        <v>44435</v>
      </c>
      <c r="D29" s="118">
        <v>3065</v>
      </c>
      <c r="E29" s="112">
        <f>' Sunflower 2019_20'!F32</f>
        <v>1924</v>
      </c>
      <c r="F29" s="112">
        <f>'Sunflower 2020_21'!F32</f>
        <v>2504</v>
      </c>
      <c r="G29" s="112">
        <f>'Sunflower 2021_22'!F32</f>
        <v>4459</v>
      </c>
    </row>
    <row r="30" spans="1:7" ht="15" customHeight="1" x14ac:dyDescent="0.3">
      <c r="A30" s="11"/>
      <c r="B30" s="32">
        <f>' Sunflower 2019_20'!B33</f>
        <v>27</v>
      </c>
      <c r="C30" s="121">
        <f>'Sunflower 2021_22'!C33</f>
        <v>44442</v>
      </c>
      <c r="D30" s="118">
        <v>11179</v>
      </c>
      <c r="E30" s="112">
        <f>' Sunflower 2019_20'!F33</f>
        <v>6549</v>
      </c>
      <c r="F30" s="112">
        <f>'Sunflower 2020_21'!F33</f>
        <v>52</v>
      </c>
      <c r="G30" s="112">
        <f>'Sunflower 2021_22'!F33</f>
        <v>119</v>
      </c>
    </row>
    <row r="31" spans="1:7" ht="15" customHeight="1" x14ac:dyDescent="0.3">
      <c r="A31" s="11"/>
      <c r="B31" s="32">
        <f>' Sunflower 2019_20'!B34</f>
        <v>28</v>
      </c>
      <c r="C31" s="121">
        <f>'Sunflower 2021_22'!C34</f>
        <v>44449</v>
      </c>
      <c r="D31" s="118">
        <v>761</v>
      </c>
      <c r="E31" s="112">
        <f>' Sunflower 2019_20'!F34</f>
        <v>276</v>
      </c>
      <c r="F31" s="112">
        <f>'Sunflower 2020_21'!F34</f>
        <v>415</v>
      </c>
      <c r="G31" s="112">
        <f>'Sunflower 2021_22'!F34</f>
        <v>378</v>
      </c>
    </row>
    <row r="32" spans="1:7" ht="15" customHeight="1" x14ac:dyDescent="0.3">
      <c r="A32" s="11"/>
      <c r="B32" s="32">
        <f>' Sunflower 2019_20'!B35</f>
        <v>29</v>
      </c>
      <c r="C32" s="121">
        <f>'Sunflower 2021_22'!C35</f>
        <v>44456</v>
      </c>
      <c r="D32" s="118">
        <v>465</v>
      </c>
      <c r="E32" s="112">
        <f>' Sunflower 2019_20'!F35</f>
        <v>591</v>
      </c>
      <c r="F32" s="112">
        <f>'Sunflower 2020_21'!F35</f>
        <v>473</v>
      </c>
      <c r="G32" s="112">
        <f>'Sunflower 2021_22'!F35</f>
        <v>366</v>
      </c>
    </row>
    <row r="33" spans="1:7" ht="15" customHeight="1" x14ac:dyDescent="0.3">
      <c r="A33" s="11"/>
      <c r="B33" s="32">
        <f>' Sunflower 2019_20'!B36</f>
        <v>30</v>
      </c>
      <c r="C33" s="121">
        <f>'Sunflower 2021_22'!C36</f>
        <v>44463</v>
      </c>
      <c r="D33" s="118">
        <v>374</v>
      </c>
      <c r="E33" s="112">
        <f>' Sunflower 2019_20'!F36</f>
        <v>195</v>
      </c>
      <c r="F33" s="112">
        <f>'Sunflower 2020_21'!F36</f>
        <v>2012</v>
      </c>
      <c r="G33" s="112">
        <f>'Sunflower 2021_22'!F36</f>
        <v>2248</v>
      </c>
    </row>
    <row r="34" spans="1:7" ht="15" customHeight="1" x14ac:dyDescent="0.3">
      <c r="A34" s="11"/>
      <c r="B34" s="32">
        <f>' Sunflower 2019_20'!B37</f>
        <v>31</v>
      </c>
      <c r="C34" s="121">
        <f>'Sunflower 2021_22'!C37</f>
        <v>44470</v>
      </c>
      <c r="D34" s="118">
        <v>3635</v>
      </c>
      <c r="E34" s="112">
        <f>' Sunflower 2019_20'!F37</f>
        <v>1684</v>
      </c>
      <c r="F34" s="112">
        <f>'Sunflower 2020_21'!F37</f>
        <v>12</v>
      </c>
      <c r="G34" s="112">
        <f>'Sunflower 2021_22'!F37</f>
        <v>50</v>
      </c>
    </row>
    <row r="35" spans="1:7" ht="15" customHeight="1" x14ac:dyDescent="0.3">
      <c r="A35" s="11"/>
      <c r="B35" s="32">
        <f>' Sunflower 2019_20'!B38</f>
        <v>32</v>
      </c>
      <c r="C35" s="121">
        <f>'Sunflower 2021_22'!C38</f>
        <v>44477</v>
      </c>
      <c r="D35" s="118">
        <v>23</v>
      </c>
      <c r="E35" s="112">
        <f>' Sunflower 2019_20'!F38</f>
        <v>60</v>
      </c>
      <c r="F35" s="112">
        <f>'Sunflower 2020_21'!F38</f>
        <v>92</v>
      </c>
      <c r="G35" s="112">
        <f>'Sunflower 2021_22'!F38</f>
        <v>349</v>
      </c>
    </row>
    <row r="36" spans="1:7" ht="15" customHeight="1" x14ac:dyDescent="0.3">
      <c r="A36" s="11"/>
      <c r="B36" s="32">
        <v>33</v>
      </c>
      <c r="C36" s="121">
        <f>'Sunflower 2021_22'!C39</f>
        <v>44484</v>
      </c>
      <c r="D36" s="118">
        <v>159</v>
      </c>
      <c r="E36" s="112">
        <f>' Sunflower 2019_20'!F39</f>
        <v>477</v>
      </c>
      <c r="F36" s="112">
        <f>'Sunflower 2020_21'!F39</f>
        <v>22</v>
      </c>
      <c r="G36" s="112">
        <f>'Sunflower 2021_22'!F39</f>
        <v>228</v>
      </c>
    </row>
    <row r="37" spans="1:7" ht="15" customHeight="1" x14ac:dyDescent="0.3">
      <c r="A37" s="11"/>
      <c r="B37" s="32">
        <v>34</v>
      </c>
      <c r="C37" s="121">
        <f>'Sunflower 2021_22'!C40</f>
        <v>44491</v>
      </c>
      <c r="D37" s="118">
        <v>510</v>
      </c>
      <c r="E37" s="112">
        <f>' Sunflower 2019_20'!F40</f>
        <v>352</v>
      </c>
      <c r="F37" s="112">
        <f>'Sunflower 2020_21'!F40</f>
        <v>52</v>
      </c>
      <c r="G37" s="112">
        <f>'Sunflower 2021_22'!F40</f>
        <v>37</v>
      </c>
    </row>
    <row r="38" spans="1:7" ht="15" customHeight="1" x14ac:dyDescent="0.3">
      <c r="A38" s="11"/>
      <c r="B38" s="32">
        <f>' Sunflower 2019_20'!B41</f>
        <v>35</v>
      </c>
      <c r="C38" s="121">
        <f>'Sunflower 2021_22'!C41</f>
        <v>44498</v>
      </c>
      <c r="D38" s="118">
        <v>1381</v>
      </c>
      <c r="E38" s="112">
        <f>' Sunflower 2019_20'!F41</f>
        <v>1568</v>
      </c>
      <c r="F38" s="112">
        <f>'Sunflower 2020_21'!F41</f>
        <v>397</v>
      </c>
      <c r="G38" s="112">
        <f>'Sunflower 2021_22'!F41</f>
        <v>2174</v>
      </c>
    </row>
    <row r="39" spans="1:7" ht="15" customHeight="1" x14ac:dyDescent="0.3">
      <c r="A39" s="11"/>
      <c r="B39" s="32">
        <f>' Sunflower 2019_20'!B42</f>
        <v>36</v>
      </c>
      <c r="C39" s="121">
        <f>'Sunflower 2021_22'!C42</f>
        <v>44505</v>
      </c>
      <c r="D39" s="118">
        <v>20</v>
      </c>
      <c r="E39" s="112">
        <f>' Sunflower 2019_20'!F42</f>
        <v>10</v>
      </c>
      <c r="F39" s="112">
        <f>'Sunflower 2020_21'!F42</f>
        <v>301</v>
      </c>
      <c r="G39" s="112">
        <f>'Sunflower 2021_22'!F42</f>
        <v>65</v>
      </c>
    </row>
    <row r="40" spans="1:7" ht="15" customHeight="1" x14ac:dyDescent="0.3">
      <c r="A40" s="11"/>
      <c r="B40" s="32">
        <f>' Sunflower 2019_20'!B43</f>
        <v>37</v>
      </c>
      <c r="C40" s="121">
        <f>'Sunflower 2021_22'!C43</f>
        <v>44512</v>
      </c>
      <c r="D40" s="118">
        <v>100</v>
      </c>
      <c r="E40" s="112">
        <f>' Sunflower 2019_20'!F43</f>
        <v>74</v>
      </c>
      <c r="F40" s="112">
        <f>'Sunflower 2020_21'!F43</f>
        <v>323</v>
      </c>
      <c r="G40" s="112">
        <f>'Sunflower 2021_22'!F43</f>
        <v>286</v>
      </c>
    </row>
    <row r="41" spans="1:7" ht="15" customHeight="1" x14ac:dyDescent="0.3">
      <c r="A41" s="11"/>
      <c r="B41" s="32">
        <f>' Sunflower 2019_20'!B44</f>
        <v>38</v>
      </c>
      <c r="C41" s="121">
        <f>'Sunflower 2021_22'!C44</f>
        <v>44519</v>
      </c>
      <c r="D41" s="118">
        <v>88</v>
      </c>
      <c r="E41" s="112">
        <f>' Sunflower 2019_20'!F44</f>
        <v>25</v>
      </c>
      <c r="F41" s="112">
        <f>'Sunflower 2020_21'!F44</f>
        <v>382</v>
      </c>
      <c r="G41" s="112">
        <f>'Sunflower 2021_22'!F44</f>
        <v>65</v>
      </c>
    </row>
    <row r="42" spans="1:7" ht="15" customHeight="1" x14ac:dyDescent="0.3">
      <c r="A42" s="11"/>
      <c r="B42" s="32">
        <f>' Sunflower 2019_20'!B45</f>
        <v>39</v>
      </c>
      <c r="C42" s="121">
        <f>'Sunflower 2021_22'!C45</f>
        <v>44526</v>
      </c>
      <c r="D42" s="118">
        <v>78</v>
      </c>
      <c r="E42" s="112">
        <f>' Sunflower 2019_20'!F45</f>
        <v>88</v>
      </c>
      <c r="F42" s="112">
        <f>'Sunflower 2020_21'!F45</f>
        <v>1589</v>
      </c>
      <c r="G42" s="112">
        <f>'Sunflower 2021_22'!F45</f>
        <v>14</v>
      </c>
    </row>
    <row r="43" spans="1:7" ht="15" customHeight="1" x14ac:dyDescent="0.3">
      <c r="A43" s="11"/>
      <c r="B43" s="32">
        <f>' Sunflower 2019_20'!B46</f>
        <v>40</v>
      </c>
      <c r="C43" s="121"/>
      <c r="D43" s="118">
        <v>2249</v>
      </c>
      <c r="E43" s="112">
        <f>' Sunflower 2019_20'!F46</f>
        <v>640</v>
      </c>
      <c r="F43" s="112">
        <f>'Sunflower 2020_21'!F46</f>
        <v>141</v>
      </c>
      <c r="G43" s="112"/>
    </row>
    <row r="44" spans="1:7" ht="15" customHeight="1" x14ac:dyDescent="0.3">
      <c r="A44" s="11"/>
      <c r="B44" s="32">
        <f>' Sunflower 2019_20'!B47</f>
        <v>41</v>
      </c>
      <c r="C44" s="121"/>
      <c r="D44" s="118">
        <v>150</v>
      </c>
      <c r="E44" s="112">
        <f>' Sunflower 2019_20'!F47</f>
        <v>279</v>
      </c>
      <c r="F44" s="112">
        <f>'Sunflower 2020_21'!F47</f>
        <v>214</v>
      </c>
      <c r="G44" s="112"/>
    </row>
    <row r="45" spans="1:7" ht="15" customHeight="1" x14ac:dyDescent="0.3">
      <c r="A45" s="11"/>
      <c r="B45" s="32">
        <f>' Sunflower 2019_20'!B48</f>
        <v>42</v>
      </c>
      <c r="C45" s="121"/>
      <c r="D45" s="118">
        <v>105</v>
      </c>
      <c r="E45" s="112">
        <f>' Sunflower 2019_20'!F48</f>
        <v>139</v>
      </c>
      <c r="F45" s="112">
        <f>'Sunflower 2020_21'!F48</f>
        <v>182</v>
      </c>
      <c r="G45" s="112"/>
    </row>
    <row r="46" spans="1:7" ht="15" customHeight="1" x14ac:dyDescent="0.3">
      <c r="A46" s="11"/>
      <c r="B46" s="32">
        <f>' Sunflower 2019_20'!B49</f>
        <v>43</v>
      </c>
      <c r="C46" s="121"/>
      <c r="D46" s="118">
        <v>5</v>
      </c>
      <c r="E46" s="112">
        <f>' Sunflower 2019_20'!F49</f>
        <v>46</v>
      </c>
      <c r="F46" s="112">
        <f>'Sunflower 2020_21'!F49</f>
        <v>455</v>
      </c>
      <c r="G46" s="112"/>
    </row>
    <row r="47" spans="1:7" ht="15" customHeight="1" x14ac:dyDescent="0.3">
      <c r="A47" s="11"/>
      <c r="B47" s="120">
        <f>' Sunflower 2019_20'!B50</f>
        <v>44</v>
      </c>
      <c r="C47" s="121"/>
      <c r="D47" s="118">
        <v>455</v>
      </c>
      <c r="E47" s="112">
        <f>' Sunflower 2019_20'!F50</f>
        <v>-8</v>
      </c>
      <c r="F47" s="112">
        <f>'Sunflower 2020_21'!F50</f>
        <v>31</v>
      </c>
      <c r="G47" s="112"/>
    </row>
    <row r="48" spans="1:7" ht="15" customHeight="1" x14ac:dyDescent="0.3">
      <c r="A48" s="11"/>
      <c r="B48" s="32">
        <f>' Sunflower 2019_20'!B51</f>
        <v>45</v>
      </c>
      <c r="C48" s="121"/>
      <c r="D48" s="118">
        <v>1</v>
      </c>
      <c r="E48" s="112">
        <f>' Sunflower 2019_20'!F51</f>
        <v>84</v>
      </c>
      <c r="F48" s="112">
        <f>'Sunflower 2020_21'!F51</f>
        <v>64</v>
      </c>
      <c r="G48" s="112"/>
    </row>
    <row r="49" spans="1:7" ht="15" customHeight="1" x14ac:dyDescent="0.3">
      <c r="A49" s="11"/>
      <c r="B49" s="32">
        <f>' Sunflower 2019_20'!B52</f>
        <v>46</v>
      </c>
      <c r="C49" s="121"/>
      <c r="D49" s="118">
        <v>3</v>
      </c>
      <c r="E49" s="112">
        <f>' Sunflower 2019_20'!F52</f>
        <v>127</v>
      </c>
      <c r="F49" s="112">
        <f>'Sunflower 2020_21'!F52</f>
        <v>72</v>
      </c>
      <c r="G49" s="112"/>
    </row>
    <row r="50" spans="1:7" ht="15" customHeight="1" x14ac:dyDescent="0.3">
      <c r="A50" s="11"/>
      <c r="B50" s="32">
        <f>' Sunflower 2019_20'!B53</f>
        <v>47</v>
      </c>
      <c r="C50" s="121"/>
      <c r="D50" s="118">
        <v>82</v>
      </c>
      <c r="E50" s="112">
        <f>' Sunflower 2019_20'!F53</f>
        <v>117</v>
      </c>
      <c r="F50" s="112">
        <f>'Sunflower 2020_21'!F53</f>
        <v>233</v>
      </c>
      <c r="G50" s="112"/>
    </row>
    <row r="51" spans="1:7" ht="15" customHeight="1" x14ac:dyDescent="0.3">
      <c r="A51" s="11"/>
      <c r="B51" s="32">
        <f>' Sunflower 2019_20'!B54</f>
        <v>48</v>
      </c>
      <c r="C51" s="121"/>
      <c r="D51" s="118">
        <v>2731</v>
      </c>
      <c r="E51" s="112">
        <f>' Sunflower 2019_20'!F54</f>
        <v>31</v>
      </c>
      <c r="F51" s="112">
        <f>'Sunflower 2020_21'!F54</f>
        <v>-25</v>
      </c>
      <c r="G51" s="112"/>
    </row>
    <row r="52" spans="1:7" ht="15" customHeight="1" x14ac:dyDescent="0.3">
      <c r="A52" s="11"/>
      <c r="B52" s="32">
        <f>' Sunflower 2019_20'!B55</f>
        <v>49</v>
      </c>
      <c r="C52" s="121"/>
      <c r="D52" s="118">
        <v>25</v>
      </c>
      <c r="E52" s="112">
        <f>' Sunflower 2019_20'!F55</f>
        <v>2297</v>
      </c>
      <c r="F52" s="112">
        <f>'Sunflower 2020_21'!F55</f>
        <v>57</v>
      </c>
      <c r="G52" s="112"/>
    </row>
    <row r="53" spans="1:7" ht="15" customHeight="1" x14ac:dyDescent="0.3">
      <c r="A53" s="11"/>
      <c r="B53" s="32">
        <f>' Sunflower 2019_20'!B56</f>
        <v>50</v>
      </c>
      <c r="C53" s="121"/>
      <c r="D53" s="118">
        <v>88</v>
      </c>
      <c r="E53" s="112">
        <f>' Sunflower 2019_20'!F56</f>
        <v>192</v>
      </c>
      <c r="F53" s="112">
        <f>'Sunflower 2020_21'!F56</f>
        <v>204</v>
      </c>
      <c r="G53" s="112"/>
    </row>
    <row r="54" spans="1:7" ht="15" customHeight="1" x14ac:dyDescent="0.3">
      <c r="A54" s="11"/>
      <c r="B54" s="32">
        <f>' Sunflower 2019_20'!B57</f>
        <v>51</v>
      </c>
      <c r="C54" s="121"/>
      <c r="D54" s="118">
        <v>86</v>
      </c>
      <c r="E54" s="112">
        <f>' Sunflower 2019_20'!F57</f>
        <v>30</v>
      </c>
      <c r="F54" s="112">
        <f>'Sunflower 2020_21'!F57</f>
        <v>449</v>
      </c>
      <c r="G54" s="112"/>
    </row>
    <row r="55" spans="1:7" ht="15" customHeight="1" x14ac:dyDescent="0.3">
      <c r="A55" s="11"/>
      <c r="B55" s="32">
        <f>' Sunflower 2019_20'!B58</f>
        <v>52</v>
      </c>
      <c r="C55" s="121"/>
      <c r="D55" s="118">
        <v>790</v>
      </c>
      <c r="E55" s="112">
        <f>' Sunflower 2019_20'!F58</f>
        <v>178</v>
      </c>
      <c r="F55" s="112">
        <f>'Sunflower 2020_21'!F58</f>
        <v>202</v>
      </c>
      <c r="G55" s="112"/>
    </row>
    <row r="56" spans="1:7" ht="15" customHeight="1" x14ac:dyDescent="0.3">
      <c r="A56" s="11"/>
      <c r="B56" s="32"/>
      <c r="C56" s="68"/>
      <c r="D56" s="122"/>
      <c r="E56" s="123">
        <v>33</v>
      </c>
      <c r="F56" s="123"/>
      <c r="G56" s="123"/>
    </row>
    <row r="57" spans="1:7" ht="14.4" x14ac:dyDescent="0.3">
      <c r="A57" s="11"/>
      <c r="B57" s="72" t="s">
        <v>19</v>
      </c>
      <c r="C57" s="124"/>
      <c r="D57" s="74">
        <v>862000</v>
      </c>
      <c r="E57" s="87">
        <v>678000</v>
      </c>
      <c r="F57" s="87">
        <v>788500</v>
      </c>
      <c r="G57" s="87">
        <f>'Table-SAGIS deliver vs CEC est'!C6</f>
        <v>677240</v>
      </c>
    </row>
    <row r="58" spans="1:7" ht="14.25" customHeight="1" x14ac:dyDescent="0.3">
      <c r="A58" s="11"/>
      <c r="B58" s="83" t="s">
        <v>26</v>
      </c>
      <c r="C58" s="73"/>
      <c r="D58" s="107">
        <v>0</v>
      </c>
      <c r="E58" s="91">
        <f>'Table-SAGIS deliver vs CEC est'!C7</f>
        <v>0</v>
      </c>
      <c r="F58" s="91">
        <f>'Table-SAGIS deliver vs CEC est'!C7</f>
        <v>0</v>
      </c>
      <c r="G58" s="91">
        <f>'Table-SAGIS deliver vs CEC est'!C7</f>
        <v>0</v>
      </c>
    </row>
    <row r="59" spans="1:7" ht="14.25" customHeight="1" x14ac:dyDescent="0.3">
      <c r="A59" s="11"/>
      <c r="B59" s="84" t="s">
        <v>25</v>
      </c>
      <c r="C59" s="75"/>
      <c r="D59" s="108">
        <f>D57-D58</f>
        <v>862000</v>
      </c>
      <c r="E59" s="113">
        <f>E57-E58</f>
        <v>678000</v>
      </c>
      <c r="F59" s="113">
        <f>F57-F58</f>
        <v>788500</v>
      </c>
      <c r="G59" s="113">
        <f>G57-G58</f>
        <v>677240</v>
      </c>
    </row>
    <row r="60" spans="1:7" ht="12.6" thickBot="1" x14ac:dyDescent="0.3">
      <c r="A60" s="11"/>
      <c r="B60" s="49"/>
      <c r="C60" s="50"/>
      <c r="D60" s="109"/>
      <c r="E60" s="114"/>
      <c r="F60" s="114"/>
      <c r="G60" s="114"/>
    </row>
    <row r="61" spans="1:7" ht="18" thickBot="1" x14ac:dyDescent="0.4">
      <c r="A61" s="11"/>
      <c r="B61" s="70" t="s">
        <v>24</v>
      </c>
      <c r="C61" s="93"/>
      <c r="D61" s="67" t="s">
        <v>34</v>
      </c>
      <c r="E61" s="90" t="s">
        <v>38</v>
      </c>
      <c r="F61" s="90" t="s">
        <v>50</v>
      </c>
      <c r="G61" s="90" t="s">
        <v>53</v>
      </c>
    </row>
    <row r="62" spans="1:7" ht="15" thickBot="1" x14ac:dyDescent="0.35">
      <c r="A62" s="11"/>
      <c r="B62" s="66" t="s">
        <v>35</v>
      </c>
      <c r="C62" s="94"/>
      <c r="D62" s="115">
        <f>SUM(D4:D31)</f>
        <v>849581</v>
      </c>
      <c r="E62" s="115">
        <f>SUM(E4:E31)</f>
        <v>668186</v>
      </c>
      <c r="F62" s="115">
        <f>SUM(F4:F31)</f>
        <v>777464</v>
      </c>
      <c r="G62" s="115">
        <f>SUM(G4:G55)</f>
        <v>673338</v>
      </c>
    </row>
    <row r="63" spans="1:7" ht="15" thickTop="1" x14ac:dyDescent="0.3">
      <c r="A63" s="11"/>
      <c r="B63" s="99" t="s">
        <v>37</v>
      </c>
      <c r="C63" s="98"/>
      <c r="D63" s="110"/>
      <c r="E63" s="116"/>
      <c r="F63" s="116"/>
      <c r="G63" s="116"/>
    </row>
    <row r="64" spans="1:7" ht="15" thickBot="1" x14ac:dyDescent="0.35">
      <c r="A64" s="11"/>
      <c r="B64" s="72" t="s">
        <v>36</v>
      </c>
      <c r="C64" s="92"/>
      <c r="D64" s="126">
        <f>D62/D59</f>
        <v>0.98559280742459399</v>
      </c>
      <c r="E64" s="126">
        <f>E62/E59</f>
        <v>0.98552507374631271</v>
      </c>
      <c r="F64" s="126">
        <f>F62/F59</f>
        <v>0.98600380469245408</v>
      </c>
      <c r="G64" s="126">
        <f>G62/G59</f>
        <v>0.99423837930423486</v>
      </c>
    </row>
    <row r="65" spans="1:7" ht="15" customHeight="1" x14ac:dyDescent="0.3">
      <c r="A65" s="11"/>
      <c r="B65" s="85" t="s">
        <v>20</v>
      </c>
      <c r="C65" s="86"/>
      <c r="D65" s="86"/>
      <c r="E65" s="111"/>
      <c r="F65" s="111"/>
      <c r="G65" s="111"/>
    </row>
    <row r="66" spans="1:7" ht="15" customHeight="1" x14ac:dyDescent="0.3">
      <c r="A66" s="11"/>
      <c r="B66" s="140" t="s">
        <v>21</v>
      </c>
      <c r="C66" s="141"/>
      <c r="D66" s="11"/>
      <c r="E66" s="105"/>
      <c r="F66" s="105"/>
      <c r="G66" s="105"/>
    </row>
    <row r="67" spans="1:7" ht="15.75" customHeight="1" thickBot="1" x14ac:dyDescent="0.35">
      <c r="A67" s="11"/>
      <c r="B67" s="142" t="s">
        <v>22</v>
      </c>
      <c r="C67" s="143"/>
      <c r="D67" s="54"/>
      <c r="E67" s="117"/>
      <c r="F67" s="117"/>
      <c r="G67" s="117"/>
    </row>
    <row r="68" spans="1:7" hidden="1" x14ac:dyDescent="0.2"/>
    <row r="69" spans="1:7" hidden="1" x14ac:dyDescent="0.2">
      <c r="B69" s="2" t="s">
        <v>31</v>
      </c>
    </row>
    <row r="70" spans="1:7" hidden="1" x14ac:dyDescent="0.2"/>
    <row r="71" spans="1:7" hidden="1" x14ac:dyDescent="0.2"/>
    <row r="72" spans="1:7" hidden="1" x14ac:dyDescent="0.2"/>
  </sheetData>
  <mergeCells count="3">
    <mergeCell ref="B66:C66"/>
    <mergeCell ref="B67:C67"/>
    <mergeCell ref="B2:E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8EB078C1C8474F8AAD7AD9366D8E54" ma:contentTypeVersion="12" ma:contentTypeDescription="Create a new document." ma:contentTypeScope="" ma:versionID="4362c6433e541477fd11665405e04c45">
  <xsd:schema xmlns:xsd="http://www.w3.org/2001/XMLSchema" xmlns:xs="http://www.w3.org/2001/XMLSchema" xmlns:p="http://schemas.microsoft.com/office/2006/metadata/properties" xmlns:ns2="25435354-646d-4f90-a923-d4d04749eaf7" xmlns:ns3="5d7b95ce-97cf-4a61-8884-fde260c16070" targetNamespace="http://schemas.microsoft.com/office/2006/metadata/properties" ma:root="true" ma:fieldsID="dbe4d548d0d7276c55e6544c884035a0" ns2:_="" ns3:_="">
    <xsd:import namespace="25435354-646d-4f90-a923-d4d04749eaf7"/>
    <xsd:import namespace="5d7b95ce-97cf-4a61-8884-fde260c160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35354-646d-4f90-a923-d4d04749ea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7b95ce-97cf-4a61-8884-fde260c1607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59492F-6917-41E7-B52E-63409B6E36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EA13DF-F78A-40D6-99A6-88EC463E4A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435354-646d-4f90-a923-d4d04749eaf7"/>
    <ds:schemaRef ds:uri="5d7b95ce-97cf-4a61-8884-fde260c160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9991E0-63B5-4A27-9DBD-EB54BF0AB59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3BDEE89-C9A7-4938-BD05-FCC840313EF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Table-SAGIS deliver vs CEC est</vt:lpstr>
      <vt:lpstr> Sunflower 2019_20</vt:lpstr>
      <vt:lpstr>Sunflower 2020_21</vt:lpstr>
      <vt:lpstr>Sunflower 2021_22</vt:lpstr>
      <vt:lpstr>Sonneblom - Sunflower</vt:lpstr>
      <vt:lpstr>Weeklikse totale lewerings</vt:lpstr>
      <vt:lpstr>Weeklikse kumulatiewe lewerings</vt:lpstr>
      <vt:lpstr>Lewerings tot datum</vt:lpstr>
      <vt:lpstr>' Sunflower 2019_20'!Print_Area</vt:lpstr>
      <vt:lpstr>'Sonneblom - Sunflower'!Print_Area</vt:lpstr>
      <vt:lpstr>'Sunflower 2020_21'!Print_Area</vt:lpstr>
      <vt:lpstr>'Table-SAGIS deliver vs CEC est'!Print_Area</vt:lpstr>
    </vt:vector>
  </TitlesOfParts>
  <Company>Nampo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Lemmer (Grain SA)</dc:creator>
  <cp:lastModifiedBy>Luzelle Botha</cp:lastModifiedBy>
  <cp:lastPrinted>2017-10-04T10:49:44Z</cp:lastPrinted>
  <dcterms:created xsi:type="dcterms:W3CDTF">2005-11-02T09:45:58Z</dcterms:created>
  <dcterms:modified xsi:type="dcterms:W3CDTF">2021-12-01T18:50:20Z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0x010100A5EBEC803B950B4D8803913CE08BBC3C</vt:lpwstr>
  </property>
  <property fmtid="{D5CDD505-2E9C-101B-9397-08002B2CF9AE}" pid="3" name="display_urn:schemas-microsoft-com:office:office#Editor">
    <vt:lpwstr>Luzelle Botha</vt:lpwstr>
  </property>
  <property fmtid="{D5CDD505-2E9C-101B-9397-08002B2CF9AE}" pid="4" name="Order">
    <vt:lpwstr>11269600.0000000</vt:lpwstr>
  </property>
  <property fmtid="{D5CDD505-2E9C-101B-9397-08002B2CF9AE}" pid="5" name="display_urn:schemas-microsoft-com:office:office#Author">
    <vt:lpwstr>Luzelle Botha</vt:lpwstr>
  </property>
</Properties>
</file>