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7680" tabRatio="923" firstSheet="2" activeTab="5"/>
  </bookViews>
  <sheets>
    <sheet name="Weeklikse totale lewerings" sheetId="1" r:id="rId1"/>
    <sheet name="Weeklikse kumulatiewe lewerings" sheetId="2" r:id="rId2"/>
    <sheet name="Lewerings tot datum" sheetId="3" r:id="rId3"/>
    <sheet name="Table-SAGIS deliver vs CEC est" sheetId="4" r:id="rId4"/>
    <sheet name=" Sunflower 2019_20" sheetId="5" r:id="rId5"/>
    <sheet name="Sunflower 2020_21" sheetId="6" r:id="rId6"/>
    <sheet name="Sonneblom - Sunflower" sheetId="7" r:id="rId7"/>
  </sheets>
  <definedNames>
    <definedName name="_xlnm.Print_Area" localSheetId="4">' Sunflower 2019_20'!$I$13:$M$14</definedName>
    <definedName name="_xlnm.Print_Area" localSheetId="6">'Sonneblom - Sunflower'!$B$2:$C$67</definedName>
    <definedName name="_xlnm.Print_Area" localSheetId="5">'Sunflower 2020_21'!$I$13:$M$14</definedName>
    <definedName name="_xlnm.Print_Area" localSheetId="3">'Table-SAGIS deliver vs CEC est'!$B$1:$D$17</definedName>
  </definedNames>
  <calcPr fullCalcOnLoad="1"/>
</workbook>
</file>

<file path=xl/sharedStrings.xml><?xml version="1.0" encoding="utf-8"?>
<sst xmlns="http://schemas.openxmlformats.org/spreadsheetml/2006/main" count="74" uniqueCount="54">
  <si>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</si>
  <si>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</si>
  <si>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</si>
  <si>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</si>
  <si>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</si>
  <si>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</si>
  <si>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</si>
  <si>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>Prog Total</t>
  </si>
  <si>
    <t>Periode totaal</t>
  </si>
  <si>
    <t>Period Total</t>
  </si>
  <si>
    <t>Outstanding after adjustment (tons)</t>
  </si>
  <si>
    <t>Uitstaande op NOK na aanpassings (tonne)</t>
  </si>
  <si>
    <t>Marketing season week</t>
  </si>
  <si>
    <t>Bemarkingseisoen week</t>
  </si>
  <si>
    <t>Notas/Notes</t>
  </si>
  <si>
    <t>Negative outstanding means a CEC under estimate/Negatief uitstaande beteken 'n NOK onderskatting</t>
  </si>
  <si>
    <t>Positive outstanding means a CEC over estimate/Positief uitstaande beteken 'n NOK oorskatting</t>
  </si>
  <si>
    <t>Delivery tempo needed to obtain CEC estimate</t>
  </si>
  <si>
    <t>Lewerings tempo benodig</t>
  </si>
  <si>
    <t>NOK Finale skatting</t>
  </si>
  <si>
    <t>Footnote:</t>
  </si>
  <si>
    <t xml:space="preserve">Remember that the actual producer deliveries as compared with the CEC include early deliveries for February and March as well as data for week 1 - 44. </t>
  </si>
  <si>
    <t>Therefore the comparison in this summary table ends at week 44 whereafter it is assumed that the early deliveries for the next season continues from week 45</t>
  </si>
  <si>
    <t>Delivery Estimate versus CEC Estimate / Braamde lewering versus NOK skatting</t>
  </si>
  <si>
    <t>Opsomming</t>
  </si>
  <si>
    <t>NOK - Farm use and seed retention</t>
  </si>
  <si>
    <t>Farm consumption, storage, seed retention etc</t>
  </si>
  <si>
    <t>Adjustment for seed retention</t>
  </si>
  <si>
    <t>Aanpassing vir saad terughouding</t>
  </si>
  <si>
    <t>Crop estimate MINUS farm consumption, storage, seed retention etc</t>
  </si>
  <si>
    <t>Produksieskatting MIN plaasverbruik, stoor, saad terughouding ens</t>
  </si>
  <si>
    <t>%  Lewerings vanaf week 16-44 / Oesskatting</t>
  </si>
  <si>
    <t>Deliveries as % of CEC estimate minus retensions (%)</t>
  </si>
  <si>
    <t>Lewerings as % van die NOK skatting minus terughoudings(%)</t>
  </si>
  <si>
    <t>2018/19</t>
  </si>
  <si>
    <t>Totale lewerings/Total deliveries</t>
  </si>
  <si>
    <t>% Gelewer van Oesskatting/% delivered crop estimate</t>
  </si>
  <si>
    <t>SAGIS lewerings weeklies (1 Mrt - 28 Feb)</t>
  </si>
  <si>
    <t>2019/20*</t>
  </si>
  <si>
    <t>2019/20 bemarkingsjaar</t>
  </si>
  <si>
    <t xml:space="preserve">Total deliveries  (tons) </t>
  </si>
  <si>
    <t xml:space="preserve">Totale lewerings  (tonne) </t>
  </si>
  <si>
    <t>Remaining weeks for delivery</t>
  </si>
  <si>
    <t>Uitstaande weke vir lewering</t>
  </si>
  <si>
    <t>Adjustment for on farm consumption &amp; storage (tons)</t>
  </si>
  <si>
    <t>Aanpassing vir plaasverbruik &amp; stoor (tonne)</t>
  </si>
  <si>
    <t>NOK 3de produksieskatting (ton)</t>
  </si>
  <si>
    <t>Soybean - Weekly delivery comparison /Sojabone - Weeklikse lewerings vergelyking</t>
  </si>
  <si>
    <t>Sonneblom / Sunflower</t>
  </si>
  <si>
    <t>SAGIS - Sonneblomsaad weeklikse produsentelewerings</t>
  </si>
  <si>
    <t>Sonneblomsaad / Sunflower seed</t>
  </si>
  <si>
    <t>Produsente lewerings in 2019/20 bemarkingseisoen / Producer deliveries in 2019/20 marketing season</t>
  </si>
  <si>
    <t>2020/21*</t>
  </si>
  <si>
    <t>CEC 1st production estimate (tons)</t>
  </si>
</sst>
</file>

<file path=xl/styles.xml><?xml version="1.0" encoding="utf-8"?>
<styleSheet xmlns="http://schemas.openxmlformats.org/spreadsheetml/2006/main">
  <numFmts count="4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* #,##0_-;\-* #,##0_-;_-* &quot;-&quot;_-;_-@_-"/>
    <numFmt numFmtId="178" formatCode="_-&quot;R&quot;* #,##0.00_-;\-&quot;R&quot;* #,##0.00_-;_-&quot;R&quot;* &quot;-&quot;??_-;_-@_-"/>
    <numFmt numFmtId="179" formatCode="_-* #,##0.00_-;\-* #,##0.00_-;_-* &quot;-&quot;??_-;_-@_-"/>
    <numFmt numFmtId="180" formatCode="_ * #,##0_ ;_ * \-#,##0_ ;_ * &quot;-&quot;??_ ;_ @_ "/>
    <numFmt numFmtId="181" formatCode="0.0%"/>
    <numFmt numFmtId="182" formatCode="#,##0,##0"/>
    <numFmt numFmtId="183" formatCode="mmm\-yyyy"/>
    <numFmt numFmtId="184" formatCode="_ * #\ ##0_ ;_ * \-#\ ##0_ ;_ * &quot;-&quot;??_ ;_ 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#,###"/>
    <numFmt numFmtId="190" formatCode="##\ ###\ ###"/>
    <numFmt numFmtId="191" formatCode="#\ ###\ ###\ "/>
    <numFmt numFmtId="192" formatCode="#\ ###\ ###"/>
    <numFmt numFmtId="193" formatCode="#\ ###\ ###\ ###"/>
    <numFmt numFmtId="194" formatCode="###\ ###\ ###"/>
    <numFmt numFmtId="195" formatCode="#\ ###\ ##0"/>
    <numFmt numFmtId="196" formatCode="#,###,###,###"/>
    <numFmt numFmtId="197" formatCode="[$-409]dddd\,\ mmmm\ d\,\ yyyy"/>
    <numFmt numFmtId="198" formatCode="[$-409]d\-mmm\-yy;@"/>
    <numFmt numFmtId="199" formatCode="_ * #,##0.0_ ;_ * \-#,##0.0_ ;_ * &quot;-&quot;??_ ;_ @_ "/>
    <numFmt numFmtId="200" formatCode="m/d;@"/>
    <numFmt numFmtId="201" formatCode="#,##0;#,##0"/>
    <numFmt numFmtId="202" formatCode="[$-1C09]dd\ mmmm\ yyyy"/>
    <numFmt numFmtId="203" formatCode="[$-409]hh:mm:ss\ AM/PM"/>
    <numFmt numFmtId="204" formatCode="_ * #\,##0_ ;_ * \-#\,##0_ ;_ * &quot;-&quot;??_ ;_ @_ "/>
  </numFmts>
  <fonts count="7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56"/>
      <name val="Cambria"/>
      <family val="2"/>
    </font>
    <font>
      <b/>
      <sz val="12"/>
      <color indexed="56"/>
      <name val="Cambria"/>
      <family val="2"/>
    </font>
    <font>
      <b/>
      <sz val="12"/>
      <color indexed="8"/>
      <name val="Calibri"/>
      <family val="2"/>
    </font>
    <font>
      <b/>
      <sz val="10.1"/>
      <color indexed="8"/>
      <name val="Calibri"/>
      <family val="2"/>
    </font>
    <font>
      <b/>
      <sz val="5"/>
      <color indexed="8"/>
      <name val="Calibri"/>
      <family val="2"/>
    </font>
    <font>
      <b/>
      <sz val="4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theme="9" tint="-0.24997000396251678"/>
      <name val="Arial"/>
      <family val="2"/>
    </font>
    <font>
      <b/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1"/>
      <color theme="3"/>
      <name val="Cambria"/>
      <family val="2"/>
    </font>
    <font>
      <b/>
      <sz val="12"/>
      <color theme="3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>
        <color rgb="FF3F3F3F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rgb="FF3F3F3F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rgb="FF3F3F3F"/>
      </right>
      <top style="thin">
        <color rgb="FF3F3F3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>
        <color rgb="FF3F3F3F"/>
      </top>
      <bottom style="thin">
        <color rgb="FF3F3F3F"/>
      </bottom>
    </border>
    <border>
      <left style="thin"/>
      <right style="thin"/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3F3F3F"/>
      </left>
      <right style="medium"/>
      <top style="thin">
        <color rgb="FF3F3F3F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rgb="FF3F3F3F"/>
      </left>
      <right style="medium"/>
      <top style="thin">
        <color rgb="FF3F3F3F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>
        <color theme="4"/>
      </top>
      <bottom style="double">
        <color theme="4"/>
      </bottom>
    </border>
    <border>
      <left style="thin"/>
      <right style="thin"/>
      <top style="thin">
        <color rgb="FF3F3F3F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>
        <color rgb="FF7F7F7F"/>
      </top>
      <bottom style="thin">
        <color rgb="FF7F7F7F"/>
      </bottom>
    </border>
    <border>
      <left style="thin"/>
      <right style="medium"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58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180" fontId="2" fillId="0" borderId="0" xfId="42" applyNumberFormat="1" applyFont="1" applyAlignment="1">
      <alignment/>
    </xf>
    <xf numFmtId="180" fontId="4" fillId="0" borderId="0" xfId="42" applyNumberFormat="1" applyFont="1" applyAlignment="1">
      <alignment/>
    </xf>
    <xf numFmtId="0" fontId="4" fillId="0" borderId="0" xfId="0" applyFont="1" applyAlignment="1">
      <alignment/>
    </xf>
    <xf numFmtId="180" fontId="5" fillId="0" borderId="0" xfId="42" applyNumberFormat="1" applyFont="1" applyAlignment="1">
      <alignment/>
    </xf>
    <xf numFmtId="0" fontId="5" fillId="0" borderId="0" xfId="0" applyFont="1" applyAlignment="1">
      <alignment/>
    </xf>
    <xf numFmtId="18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4" fillId="0" borderId="0" xfId="0" applyFont="1" applyBorder="1" applyAlignment="1">
      <alignment/>
    </xf>
    <xf numFmtId="15" fontId="65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55" fillId="30" borderId="12" xfId="76" applyBorder="1" applyAlignment="1">
      <alignment horizontal="right"/>
    </xf>
    <xf numFmtId="180" fontId="2" fillId="0" borderId="13" xfId="42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55" fillId="30" borderId="14" xfId="76" applyBorder="1" applyAlignment="1">
      <alignment/>
    </xf>
    <xf numFmtId="0" fontId="54" fillId="0" borderId="15" xfId="73" applyBorder="1" applyAlignment="1">
      <alignment horizontal="center"/>
    </xf>
    <xf numFmtId="0" fontId="62" fillId="0" borderId="16" xfId="99" applyBorder="1" applyAlignment="1">
      <alignment horizontal="right"/>
    </xf>
    <xf numFmtId="0" fontId="62" fillId="0" borderId="17" xfId="99" applyBorder="1" applyAlignment="1">
      <alignment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>
      <alignment/>
    </xf>
    <xf numFmtId="0" fontId="54" fillId="0" borderId="5" xfId="73" applyFont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180" fontId="11" fillId="0" borderId="19" xfId="42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180" fontId="12" fillId="0" borderId="20" xfId="53" applyNumberFormat="1" applyFont="1" applyBorder="1" applyAlignment="1">
      <alignment/>
    </xf>
    <xf numFmtId="0" fontId="10" fillId="0" borderId="21" xfId="0" applyFont="1" applyBorder="1" applyAlignment="1">
      <alignment horizontal="center"/>
    </xf>
    <xf numFmtId="180" fontId="12" fillId="0" borderId="19" xfId="53" applyNumberFormat="1" applyFont="1" applyBorder="1" applyAlignment="1">
      <alignment/>
    </xf>
    <xf numFmtId="180" fontId="10" fillId="0" borderId="0" xfId="42" applyNumberFormat="1" applyFont="1" applyAlignment="1">
      <alignment/>
    </xf>
    <xf numFmtId="180" fontId="11" fillId="0" borderId="0" xfId="42" applyNumberFormat="1" applyFont="1" applyAlignment="1">
      <alignment/>
    </xf>
    <xf numFmtId="180" fontId="12" fillId="0" borderId="0" xfId="42" applyNumberFormat="1" applyFont="1" applyAlignment="1">
      <alignment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/>
    </xf>
    <xf numFmtId="49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left" vertical="center"/>
    </xf>
    <xf numFmtId="180" fontId="66" fillId="30" borderId="26" xfId="76" applyNumberFormat="1" applyFont="1" applyBorder="1" applyAlignment="1">
      <alignment horizontal="left" vertical="center" wrapText="1"/>
    </xf>
    <xf numFmtId="180" fontId="55" fillId="30" borderId="19" xfId="76" applyNumberFormat="1" applyFont="1" applyBorder="1" applyAlignment="1">
      <alignment/>
    </xf>
    <xf numFmtId="0" fontId="2" fillId="0" borderId="24" xfId="0" applyFont="1" applyBorder="1" applyAlignment="1">
      <alignment/>
    </xf>
    <xf numFmtId="1" fontId="10" fillId="0" borderId="0" xfId="0" applyNumberFormat="1" applyFont="1" applyAlignment="1">
      <alignment/>
    </xf>
    <xf numFmtId="1" fontId="54" fillId="0" borderId="5" xfId="73" applyNumberFormat="1" applyFont="1" applyAlignment="1">
      <alignment horizontal="center" vertical="center" wrapText="1"/>
    </xf>
    <xf numFmtId="1" fontId="55" fillId="30" borderId="19" xfId="76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0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180" fontId="36" fillId="30" borderId="19" xfId="42" applyNumberFormat="1" applyFont="1" applyFill="1" applyBorder="1" applyAlignment="1">
      <alignment horizontal="center" vertical="center"/>
    </xf>
    <xf numFmtId="180" fontId="36" fillId="30" borderId="19" xfId="76" applyNumberFormat="1" applyFont="1" applyBorder="1" applyAlignment="1">
      <alignment horizontal="center" vertical="center" wrapText="1"/>
    </xf>
    <xf numFmtId="180" fontId="37" fillId="30" borderId="27" xfId="76" applyNumberFormat="1" applyFont="1" applyBorder="1" applyAlignment="1">
      <alignment horizontal="right" vertical="center" wrapText="1"/>
    </xf>
    <xf numFmtId="180" fontId="37" fillId="30" borderId="19" xfId="76" applyNumberFormat="1" applyFont="1" applyBorder="1" applyAlignment="1">
      <alignment horizontal="center" vertical="center" wrapText="1"/>
    </xf>
    <xf numFmtId="9" fontId="0" fillId="0" borderId="0" xfId="93" applyFont="1" applyAlignment="1">
      <alignment/>
    </xf>
    <xf numFmtId="0" fontId="62" fillId="0" borderId="28" xfId="99" applyBorder="1" applyAlignment="1">
      <alignment/>
    </xf>
    <xf numFmtId="0" fontId="53" fillId="33" borderId="29" xfId="72" applyFill="1" applyBorder="1" applyAlignment="1">
      <alignment horizontal="center"/>
    </xf>
    <xf numFmtId="49" fontId="55" fillId="30" borderId="19" xfId="76" applyNumberFormat="1" applyBorder="1" applyAlignment="1">
      <alignment horizontal="center"/>
    </xf>
    <xf numFmtId="180" fontId="55" fillId="30" borderId="19" xfId="76" applyNumberFormat="1" applyFont="1" applyBorder="1" applyAlignment="1">
      <alignment/>
    </xf>
    <xf numFmtId="0" fontId="53" fillId="33" borderId="30" xfId="72" applyFill="1" applyBorder="1" applyAlignment="1">
      <alignment horizontal="center"/>
    </xf>
    <xf numFmtId="49" fontId="53" fillId="33" borderId="15" xfId="72" applyNumberFormat="1" applyFill="1" applyBorder="1" applyAlignment="1">
      <alignment horizontal="center"/>
    </xf>
    <xf numFmtId="0" fontId="60" fillId="27" borderId="31" xfId="92" applyBorder="1" applyAlignment="1">
      <alignment/>
    </xf>
    <xf numFmtId="49" fontId="60" fillId="27" borderId="32" xfId="92" applyNumberFormat="1" applyBorder="1" applyAlignment="1">
      <alignment/>
    </xf>
    <xf numFmtId="180" fontId="60" fillId="27" borderId="33" xfId="92" applyNumberFormat="1" applyBorder="1" applyAlignment="1">
      <alignment/>
    </xf>
    <xf numFmtId="49" fontId="60" fillId="33" borderId="34" xfId="92" applyNumberFormat="1" applyFill="1" applyBorder="1" applyAlignment="1">
      <alignment/>
    </xf>
    <xf numFmtId="0" fontId="53" fillId="33" borderId="35" xfId="72" applyFill="1" applyBorder="1" applyAlignment="1">
      <alignment horizontal="center"/>
    </xf>
    <xf numFmtId="179" fontId="0" fillId="0" borderId="0" xfId="0" applyNumberFormat="1" applyAlignment="1">
      <alignment/>
    </xf>
    <xf numFmtId="0" fontId="37" fillId="27" borderId="10" xfId="92" applyFont="1" applyBorder="1" applyAlignment="1">
      <alignment horizontal="right"/>
    </xf>
    <xf numFmtId="0" fontId="37" fillId="27" borderId="11" xfId="92" applyFont="1" applyBorder="1" applyAlignment="1">
      <alignment wrapText="1"/>
    </xf>
    <xf numFmtId="0" fontId="37" fillId="27" borderId="36" xfId="92" applyFont="1" applyBorder="1" applyAlignment="1">
      <alignment horizontal="right"/>
    </xf>
    <xf numFmtId="0" fontId="37" fillId="27" borderId="37" xfId="92" applyFont="1" applyBorder="1" applyAlignment="1">
      <alignment/>
    </xf>
    <xf numFmtId="180" fontId="37" fillId="0" borderId="38" xfId="99" applyNumberFormat="1" applyFont="1" applyBorder="1" applyAlignment="1">
      <alignment horizontal="center"/>
    </xf>
    <xf numFmtId="0" fontId="60" fillId="27" borderId="39" xfId="92" applyBorder="1" applyAlignment="1">
      <alignment/>
    </xf>
    <xf numFmtId="0" fontId="60" fillId="33" borderId="40" xfId="92" applyFill="1" applyBorder="1" applyAlignment="1">
      <alignment/>
    </xf>
    <xf numFmtId="0" fontId="50" fillId="0" borderId="41" xfId="68" applyBorder="1" applyAlignment="1">
      <alignment wrapText="1"/>
    </xf>
    <xf numFmtId="0" fontId="50" fillId="0" borderId="42" xfId="68" applyBorder="1" applyAlignment="1">
      <alignment wrapText="1"/>
    </xf>
    <xf numFmtId="180" fontId="60" fillId="27" borderId="43" xfId="92" applyNumberFormat="1" applyBorder="1" applyAlignment="1">
      <alignment/>
    </xf>
    <xf numFmtId="181" fontId="60" fillId="27" borderId="44" xfId="92" applyNumberFormat="1" applyBorder="1" applyAlignment="1">
      <alignment horizontal="center"/>
    </xf>
    <xf numFmtId="18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53" fillId="33" borderId="45" xfId="72" applyFill="1" applyBorder="1" applyAlignment="1">
      <alignment horizontal="center"/>
    </xf>
    <xf numFmtId="180" fontId="60" fillId="27" borderId="43" xfId="50" applyNumberFormat="1" applyFont="1" applyFill="1" applyBorder="1" applyAlignment="1">
      <alignment horizontal="center"/>
    </xf>
    <xf numFmtId="49" fontId="60" fillId="27" borderId="46" xfId="92" applyNumberFormat="1" applyBorder="1" applyAlignment="1">
      <alignment/>
    </xf>
    <xf numFmtId="0" fontId="53" fillId="33" borderId="47" xfId="72" applyFill="1" applyBorder="1" applyAlignment="1">
      <alignment/>
    </xf>
    <xf numFmtId="49" fontId="62" fillId="0" borderId="48" xfId="99" applyNumberFormat="1" applyBorder="1" applyAlignment="1">
      <alignment/>
    </xf>
    <xf numFmtId="180" fontId="55" fillId="30" borderId="19" xfId="42" applyNumberFormat="1" applyFont="1" applyFill="1" applyBorder="1" applyAlignment="1">
      <alignment/>
    </xf>
    <xf numFmtId="180" fontId="37" fillId="27" borderId="49" xfId="42" applyNumberFormat="1" applyFont="1" applyFill="1" applyBorder="1" applyAlignment="1">
      <alignment/>
    </xf>
    <xf numFmtId="41" fontId="55" fillId="30" borderId="19" xfId="76" applyNumberFormat="1" applyFont="1" applyBorder="1" applyAlignment="1">
      <alignment/>
    </xf>
    <xf numFmtId="49" fontId="62" fillId="0" borderId="0" xfId="99" applyNumberFormat="1" applyBorder="1" applyAlignment="1">
      <alignment/>
    </xf>
    <xf numFmtId="0" fontId="67" fillId="0" borderId="10" xfId="99" applyFont="1" applyBorder="1" applyAlignment="1">
      <alignment/>
    </xf>
    <xf numFmtId="198" fontId="10" fillId="0" borderId="0" xfId="0" applyNumberFormat="1" applyFont="1" applyAlignment="1">
      <alignment/>
    </xf>
    <xf numFmtId="198" fontId="9" fillId="0" borderId="50" xfId="0" applyNumberFormat="1" applyFont="1" applyBorder="1" applyAlignment="1">
      <alignment/>
    </xf>
    <xf numFmtId="198" fontId="54" fillId="0" borderId="5" xfId="73" applyNumberFormat="1" applyFont="1" applyAlignment="1">
      <alignment horizontal="center" vertical="center" wrapText="1"/>
    </xf>
    <xf numFmtId="198" fontId="10" fillId="0" borderId="15" xfId="0" applyNumberFormat="1" applyFont="1" applyBorder="1" applyAlignment="1">
      <alignment horizontal="center"/>
    </xf>
    <xf numFmtId="198" fontId="2" fillId="0" borderId="0" xfId="0" applyNumberFormat="1" applyFont="1" applyAlignment="1">
      <alignment/>
    </xf>
    <xf numFmtId="0" fontId="2" fillId="0" borderId="51" xfId="0" applyFont="1" applyBorder="1" applyAlignment="1">
      <alignment/>
    </xf>
    <xf numFmtId="0" fontId="53" fillId="33" borderId="52" xfId="72" applyFill="1" applyBorder="1" applyAlignment="1">
      <alignment horizontal="center"/>
    </xf>
    <xf numFmtId="180" fontId="60" fillId="27" borderId="32" xfId="50" applyNumberFormat="1" applyFont="1" applyFill="1" applyBorder="1" applyAlignment="1">
      <alignment horizontal="center"/>
    </xf>
    <xf numFmtId="180" fontId="60" fillId="33" borderId="34" xfId="50" applyNumberFormat="1" applyFont="1" applyFill="1" applyBorder="1" applyAlignment="1">
      <alignment horizontal="center"/>
    </xf>
    <xf numFmtId="0" fontId="1" fillId="0" borderId="24" xfId="80" applyNumberFormat="1" applyFont="1" applyBorder="1">
      <alignment/>
      <protection/>
    </xf>
    <xf numFmtId="180" fontId="62" fillId="0" borderId="9" xfId="99" applyNumberFormat="1" applyBorder="1" applyAlignment="1">
      <alignment/>
    </xf>
    <xf numFmtId="180" fontId="67" fillId="0" borderId="10" xfId="99" applyNumberFormat="1" applyFont="1" applyBorder="1" applyAlignment="1">
      <alignment/>
    </xf>
    <xf numFmtId="0" fontId="2" fillId="0" borderId="53" xfId="0" applyFont="1" applyBorder="1" applyAlignment="1">
      <alignment/>
    </xf>
    <xf numFmtId="180" fontId="55" fillId="30" borderId="54" xfId="76" applyNumberFormat="1" applyBorder="1" applyAlignment="1">
      <alignment/>
    </xf>
    <xf numFmtId="180" fontId="60" fillId="33" borderId="26" xfId="50" applyNumberFormat="1" applyFont="1" applyFill="1" applyBorder="1" applyAlignment="1">
      <alignment horizontal="center"/>
    </xf>
    <xf numFmtId="0" fontId="1" fillId="0" borderId="45" xfId="80" applyNumberFormat="1" applyFont="1" applyBorder="1">
      <alignment/>
      <protection/>
    </xf>
    <xf numFmtId="180" fontId="62" fillId="0" borderId="55" xfId="99" applyNumberFormat="1" applyBorder="1" applyAlignment="1">
      <alignment/>
    </xf>
    <xf numFmtId="180" fontId="67" fillId="0" borderId="51" xfId="99" applyNumberFormat="1" applyFont="1" applyBorder="1" applyAlignment="1">
      <alignment/>
    </xf>
    <xf numFmtId="0" fontId="2" fillId="0" borderId="45" xfId="0" applyFont="1" applyBorder="1" applyAlignment="1">
      <alignment/>
    </xf>
    <xf numFmtId="180" fontId="36" fillId="0" borderId="56" xfId="76" applyNumberFormat="1" applyFont="1" applyFill="1" applyBorder="1" applyAlignment="1">
      <alignment/>
    </xf>
    <xf numFmtId="181" fontId="37" fillId="27" borderId="13" xfId="93" applyNumberFormat="1" applyFont="1" applyFill="1" applyBorder="1" applyAlignment="1">
      <alignment horizontal="center"/>
    </xf>
    <xf numFmtId="0" fontId="45" fillId="0" borderId="10" xfId="16" applyFill="1" applyBorder="1" applyAlignment="1">
      <alignment horizontal="center"/>
    </xf>
    <xf numFmtId="15" fontId="55" fillId="30" borderId="19" xfId="76" applyNumberFormat="1" applyBorder="1" applyAlignment="1">
      <alignment horizontal="center"/>
    </xf>
    <xf numFmtId="180" fontId="36" fillId="0" borderId="0" xfId="76" applyNumberFormat="1" applyFont="1" applyFill="1" applyBorder="1" applyAlignment="1">
      <alignment/>
    </xf>
    <xf numFmtId="180" fontId="55" fillId="30" borderId="51" xfId="76" applyNumberFormat="1" applyBorder="1" applyAlignment="1">
      <alignment/>
    </xf>
    <xf numFmtId="49" fontId="60" fillId="27" borderId="57" xfId="92" applyNumberFormat="1" applyBorder="1" applyAlignment="1">
      <alignment/>
    </xf>
    <xf numFmtId="180" fontId="12" fillId="0" borderId="15" xfId="53" applyNumberFormat="1" applyFont="1" applyBorder="1" applyAlignment="1">
      <alignment/>
    </xf>
    <xf numFmtId="0" fontId="54" fillId="0" borderId="23" xfId="74" applyBorder="1" applyAlignment="1">
      <alignment horizontal="center"/>
    </xf>
    <xf numFmtId="0" fontId="54" fillId="0" borderId="24" xfId="74" applyBorder="1" applyAlignment="1">
      <alignment horizontal="center"/>
    </xf>
    <xf numFmtId="0" fontId="54" fillId="0" borderId="58" xfId="74" applyBorder="1" applyAlignment="1">
      <alignment horizontal="center"/>
    </xf>
    <xf numFmtId="0" fontId="61" fillId="0" borderId="41" xfId="98" applyBorder="1" applyAlignment="1">
      <alignment horizontal="center"/>
    </xf>
    <xf numFmtId="0" fontId="61" fillId="0" borderId="42" xfId="98" applyBorder="1" applyAlignment="1">
      <alignment horizontal="center"/>
    </xf>
    <xf numFmtId="0" fontId="61" fillId="0" borderId="59" xfId="98" applyBorder="1" applyAlignment="1">
      <alignment horizontal="center"/>
    </xf>
    <xf numFmtId="0" fontId="52" fillId="0" borderId="23" xfId="71" applyBorder="1" applyAlignment="1">
      <alignment horizontal="center"/>
    </xf>
    <xf numFmtId="0" fontId="52" fillId="0" borderId="24" xfId="71" applyBorder="1" applyAlignment="1">
      <alignment horizontal="center"/>
    </xf>
    <xf numFmtId="0" fontId="52" fillId="0" borderId="58" xfId="71" applyBorder="1" applyAlignment="1">
      <alignment horizontal="center"/>
    </xf>
    <xf numFmtId="0" fontId="54" fillId="0" borderId="3" xfId="71" applyFont="1" applyAlignment="1">
      <alignment horizontal="center"/>
    </xf>
    <xf numFmtId="0" fontId="68" fillId="0" borderId="3" xfId="98" applyFont="1" applyBorder="1" applyAlignment="1">
      <alignment horizontal="center"/>
    </xf>
    <xf numFmtId="0" fontId="54" fillId="0" borderId="60" xfId="71" applyFont="1" applyBorder="1" applyAlignment="1">
      <alignment horizontal="center"/>
    </xf>
    <xf numFmtId="0" fontId="54" fillId="0" borderId="61" xfId="71" applyFont="1" applyBorder="1" applyAlignment="1">
      <alignment horizontal="center"/>
    </xf>
    <xf numFmtId="49" fontId="50" fillId="0" borderId="10" xfId="68" applyNumberFormat="1" applyBorder="1" applyAlignment="1">
      <alignment horizontal="center" wrapText="1"/>
    </xf>
    <xf numFmtId="49" fontId="50" fillId="0" borderId="0" xfId="68" applyNumberFormat="1" applyBorder="1" applyAlignment="1">
      <alignment horizontal="center" wrapText="1"/>
    </xf>
    <xf numFmtId="49" fontId="50" fillId="0" borderId="23" xfId="68" applyNumberFormat="1" applyBorder="1" applyAlignment="1">
      <alignment horizontal="center" wrapText="1"/>
    </xf>
    <xf numFmtId="49" fontId="50" fillId="0" borderId="24" xfId="68" applyNumberFormat="1" applyBorder="1" applyAlignment="1">
      <alignment horizontal="center" wrapText="1"/>
    </xf>
    <xf numFmtId="0" fontId="69" fillId="0" borderId="41" xfId="98" applyFont="1" applyBorder="1" applyAlignment="1">
      <alignment horizontal="center"/>
    </xf>
    <xf numFmtId="0" fontId="69" fillId="0" borderId="42" xfId="98" applyFont="1" applyBorder="1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2 2" xfId="47"/>
    <cellStyle name="Comma 13" xfId="48"/>
    <cellStyle name="Comma 13 2" xfId="49"/>
    <cellStyle name="Comma 14" xfId="50"/>
    <cellStyle name="Comma 14 2" xfId="51"/>
    <cellStyle name="Comma 2" xfId="52"/>
    <cellStyle name="Comma 2 2" xfId="53"/>
    <cellStyle name="Comma 3" xfId="54"/>
    <cellStyle name="Comma 3 2" xfId="55"/>
    <cellStyle name="Comma 4" xfId="56"/>
    <cellStyle name="Comma 4 2" xfId="57"/>
    <cellStyle name="Comma 5" xfId="58"/>
    <cellStyle name="Comma 5 2" xfId="59"/>
    <cellStyle name="Comma 6" xfId="60"/>
    <cellStyle name="Comma 6 2" xfId="61"/>
    <cellStyle name="Comma 7" xfId="62"/>
    <cellStyle name="Comma 7 2" xfId="63"/>
    <cellStyle name="Comma 8" xfId="64"/>
    <cellStyle name="Comma 9" xfId="65"/>
    <cellStyle name="Currency" xfId="66"/>
    <cellStyle name="Currency [0]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2 2" xfId="80"/>
    <cellStyle name="Normal 2 3" xfId="81"/>
    <cellStyle name="Normal 3" xfId="82"/>
    <cellStyle name="Normal 3 2" xfId="83"/>
    <cellStyle name="Normal 4" xfId="84"/>
    <cellStyle name="Normal 4 2" xfId="85"/>
    <cellStyle name="Normal 5" xfId="86"/>
    <cellStyle name="Normal 5 2" xfId="87"/>
    <cellStyle name="Normal 6" xfId="88"/>
    <cellStyle name="Normal 7" xfId="89"/>
    <cellStyle name="Normal 8" xfId="90"/>
    <cellStyle name="Note" xfId="91"/>
    <cellStyle name="Output" xfId="92"/>
    <cellStyle name="Percent" xfId="93"/>
    <cellStyle name="Percent 2" xfId="94"/>
    <cellStyle name="Percent 3" xfId="95"/>
    <cellStyle name="Percent 3 2" xfId="96"/>
    <cellStyle name="Percent 4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sonneblomsaad lewerings (Bemarkingsjaar: Maart tot Februarie)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68"/>
          <c:w val="0.94825"/>
          <c:h val="0.92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'Sonneblom - Sunflower'!$F$3</c:f>
              <c:strCache>
                <c:ptCount val="1"/>
                <c:pt idx="0">
                  <c:v>2020/21*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'Sonneblom - Sunflower'!$F$4:$F$56</c:f>
              <c:numCache>
                <c:ptCount val="53"/>
                <c:pt idx="0">
                  <c:v>34</c:v>
                </c:pt>
                <c:pt idx="1">
                  <c:v>592</c:v>
                </c:pt>
                <c:pt idx="2">
                  <c:v>1026</c:v>
                </c:pt>
                <c:pt idx="3">
                  <c:v>4057</c:v>
                </c:pt>
              </c:numCache>
            </c:numRef>
          </c:val>
        </c:ser>
        <c:gapWidth val="12"/>
        <c:axId val="12950053"/>
        <c:axId val="49441614"/>
      </c:barChart>
      <c:lineChart>
        <c:grouping val="standard"/>
        <c:varyColors val="0"/>
        <c:ser>
          <c:idx val="0"/>
          <c:order val="0"/>
          <c:tx>
            <c:strRef>
              <c:f>'Sonneblom - Sunflower'!$E$3</c:f>
              <c:strCache>
                <c:ptCount val="1"/>
                <c:pt idx="0">
                  <c:v>2019/20*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'Sonneblom - Sunflower'!$E$4:$E$56</c:f>
              <c:numCache>
                <c:ptCount val="53"/>
                <c:pt idx="0">
                  <c:v>670</c:v>
                </c:pt>
                <c:pt idx="1">
                  <c:v>1229</c:v>
                </c:pt>
                <c:pt idx="2">
                  <c:v>932</c:v>
                </c:pt>
                <c:pt idx="3">
                  <c:v>925</c:v>
                </c:pt>
                <c:pt idx="4">
                  <c:v>2239</c:v>
                </c:pt>
                <c:pt idx="5">
                  <c:v>1113</c:v>
                </c:pt>
                <c:pt idx="6">
                  <c:v>1423</c:v>
                </c:pt>
                <c:pt idx="7">
                  <c:v>6092</c:v>
                </c:pt>
                <c:pt idx="8">
                  <c:v>10081</c:v>
                </c:pt>
                <c:pt idx="9">
                  <c:v>10026</c:v>
                </c:pt>
                <c:pt idx="10">
                  <c:v>17580</c:v>
                </c:pt>
                <c:pt idx="11">
                  <c:v>24924</c:v>
                </c:pt>
                <c:pt idx="12">
                  <c:v>41246</c:v>
                </c:pt>
                <c:pt idx="13">
                  <c:v>73007</c:v>
                </c:pt>
                <c:pt idx="14">
                  <c:v>56131</c:v>
                </c:pt>
                <c:pt idx="15">
                  <c:v>53151</c:v>
                </c:pt>
                <c:pt idx="16">
                  <c:v>43137</c:v>
                </c:pt>
                <c:pt idx="17">
                  <c:v>83104</c:v>
                </c:pt>
                <c:pt idx="18">
                  <c:v>59121</c:v>
                </c:pt>
                <c:pt idx="19">
                  <c:v>63782</c:v>
                </c:pt>
                <c:pt idx="20">
                  <c:v>37323</c:v>
                </c:pt>
                <c:pt idx="21">
                  <c:v>66503</c:v>
                </c:pt>
                <c:pt idx="22">
                  <c:v>1123</c:v>
                </c:pt>
                <c:pt idx="23">
                  <c:v>2717</c:v>
                </c:pt>
                <c:pt idx="24">
                  <c:v>1858</c:v>
                </c:pt>
                <c:pt idx="25">
                  <c:v>1924</c:v>
                </c:pt>
                <c:pt idx="26">
                  <c:v>6549</c:v>
                </c:pt>
                <c:pt idx="27">
                  <c:v>276</c:v>
                </c:pt>
                <c:pt idx="28">
                  <c:v>591</c:v>
                </c:pt>
                <c:pt idx="29">
                  <c:v>195</c:v>
                </c:pt>
                <c:pt idx="30">
                  <c:v>1684</c:v>
                </c:pt>
                <c:pt idx="31">
                  <c:v>60</c:v>
                </c:pt>
                <c:pt idx="32">
                  <c:v>477</c:v>
                </c:pt>
                <c:pt idx="33">
                  <c:v>352</c:v>
                </c:pt>
                <c:pt idx="34">
                  <c:v>1568</c:v>
                </c:pt>
                <c:pt idx="35">
                  <c:v>10</c:v>
                </c:pt>
                <c:pt idx="36">
                  <c:v>74</c:v>
                </c:pt>
                <c:pt idx="37">
                  <c:v>25</c:v>
                </c:pt>
                <c:pt idx="38">
                  <c:v>88</c:v>
                </c:pt>
                <c:pt idx="39">
                  <c:v>640</c:v>
                </c:pt>
                <c:pt idx="40">
                  <c:v>279</c:v>
                </c:pt>
                <c:pt idx="41">
                  <c:v>139</c:v>
                </c:pt>
                <c:pt idx="42">
                  <c:v>46</c:v>
                </c:pt>
                <c:pt idx="43">
                  <c:v>-8</c:v>
                </c:pt>
                <c:pt idx="44">
                  <c:v>84</c:v>
                </c:pt>
                <c:pt idx="45">
                  <c:v>127</c:v>
                </c:pt>
                <c:pt idx="46">
                  <c:v>117</c:v>
                </c:pt>
                <c:pt idx="47">
                  <c:v>31</c:v>
                </c:pt>
                <c:pt idx="48">
                  <c:v>2297</c:v>
                </c:pt>
                <c:pt idx="49">
                  <c:v>192</c:v>
                </c:pt>
                <c:pt idx="50">
                  <c:v>30</c:v>
                </c:pt>
                <c:pt idx="51">
                  <c:v>178</c:v>
                </c:pt>
                <c:pt idx="52">
                  <c:v>33</c:v>
                </c:pt>
              </c:numCache>
            </c:numRef>
          </c:val>
          <c:smooth val="0"/>
        </c:ser>
        <c:axId val="12950053"/>
        <c:axId val="49441614"/>
      </c:lineChart>
      <c:catAx>
        <c:axId val="12950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9441614"/>
        <c:crosses val="autoZero"/>
        <c:auto val="1"/>
        <c:lblOffset val="100"/>
        <c:tickLblSkip val="2"/>
        <c:noMultiLvlLbl val="0"/>
      </c:catAx>
      <c:valAx>
        <c:axId val="494416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2950053"/>
        <c:crossesAt val="1"/>
        <c:crossBetween val="between"/>
        <c:dispUnits/>
        <c:majorUnit val="7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"/>
          <c:y val="0.95"/>
          <c:w val="0.7972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kumulatiewe Sonneblomsaad lewerings (Bemarkingsjaar: Maart tot Februarie)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06075"/>
          <c:w val="0.941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'Sunflower 2020_21'!$D$3:$G$3</c:f>
              <c:strCache>
                <c:ptCount val="1"/>
                <c:pt idx="0">
                  <c:v>Sonneblomsaad / Sunflower seed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'Sunflower 2020_21'!$G$7:$G$59</c:f>
              <c:numCache>
                <c:ptCount val="53"/>
                <c:pt idx="0">
                  <c:v>34</c:v>
                </c:pt>
                <c:pt idx="1">
                  <c:v>592</c:v>
                </c:pt>
                <c:pt idx="2">
                  <c:v>1026</c:v>
                </c:pt>
                <c:pt idx="3">
                  <c:v>4057</c:v>
                </c:pt>
              </c:numCache>
            </c:numRef>
          </c:val>
        </c:ser>
        <c:gapWidth val="12"/>
        <c:axId val="42321343"/>
        <c:axId val="45347768"/>
      </c:barChart>
      <c:catAx>
        <c:axId val="42321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347768"/>
        <c:crosses val="autoZero"/>
        <c:auto val="1"/>
        <c:lblOffset val="100"/>
        <c:tickLblSkip val="2"/>
        <c:noMultiLvlLbl val="0"/>
      </c:catAx>
      <c:valAx>
        <c:axId val="45347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321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4"/>
          <c:y val="0.93875"/>
          <c:w val="0.774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YTD sunflower seed deliveries for the 2019/20 season vs previous season's</a:t>
            </a:r>
          </a:p>
        </c:rich>
      </c:tx>
      <c:layout>
        <c:manualLayout>
          <c:xMode val="factor"/>
          <c:yMode val="factor"/>
          <c:x val="-0.110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05175"/>
          <c:w val="0.957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'Sonneblom - Sunflower'!$B$62</c:f>
              <c:strCache>
                <c:ptCount val="1"/>
                <c:pt idx="0">
                  <c:v>Totale lewerings/Total deliveries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'Sonneblom - Sunflower'!$D$3:$F$3</c:f>
              <c:strCache>
                <c:ptCount val="3"/>
                <c:pt idx="0">
                  <c:v>2018/19</c:v>
                </c:pt>
                <c:pt idx="1">
                  <c:v>2019/20*</c:v>
                </c:pt>
                <c:pt idx="2">
                  <c:v>2020/21*</c:v>
                </c:pt>
              </c:strCache>
            </c:strRef>
          </c:cat>
          <c:val>
            <c:numRef>
              <c:f>'Sonneblom - Sunflower'!$D$62:$F$62</c:f>
              <c:numCache>
                <c:ptCount val="3"/>
                <c:pt idx="0">
                  <c:v>0</c:v>
                </c:pt>
                <c:pt idx="1">
                  <c:v>33</c:v>
                </c:pt>
                <c:pt idx="2">
                  <c:v>5709</c:v>
                </c:pt>
              </c:numCache>
            </c:numRef>
          </c:val>
        </c:ser>
        <c:axId val="5476729"/>
        <c:axId val="49290562"/>
      </c:barChart>
      <c:lineChart>
        <c:grouping val="standard"/>
        <c:varyColors val="0"/>
        <c:ser>
          <c:idx val="1"/>
          <c:order val="1"/>
          <c:tx>
            <c:strRef>
              <c:f>'Sonneblom - Sunflower'!$B$64</c:f>
              <c:strCache>
                <c:ptCount val="1"/>
                <c:pt idx="0">
                  <c:v>% Gelewer van Oesskatting/% delivered crop estimate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'Sonneblom - Sunflower'!$D$3:$E$3</c:f>
              <c:strCache>
                <c:ptCount val="2"/>
                <c:pt idx="0">
                  <c:v>2018/19</c:v>
                </c:pt>
                <c:pt idx="1">
                  <c:v>2019/20*</c:v>
                </c:pt>
              </c:strCache>
            </c:strRef>
          </c:cat>
          <c:val>
            <c:numRef>
              <c:f>'Sonneblom - Sunflower'!$D$64:$F$64</c:f>
              <c:numCache>
                <c:ptCount val="3"/>
                <c:pt idx="0">
                  <c:v>0</c:v>
                </c:pt>
                <c:pt idx="1">
                  <c:v>4.867256637168142E-05</c:v>
                </c:pt>
                <c:pt idx="2">
                  <c:v>0.008165863287228412</c:v>
                </c:pt>
              </c:numCache>
            </c:numRef>
          </c:val>
          <c:smooth val="0"/>
        </c:ser>
        <c:axId val="40961875"/>
        <c:axId val="33112556"/>
      </c:lineChart>
      <c:catAx>
        <c:axId val="5476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290562"/>
        <c:crosses val="autoZero"/>
        <c:auto val="1"/>
        <c:lblOffset val="100"/>
        <c:tickLblSkip val="1"/>
        <c:noMultiLvlLbl val="0"/>
      </c:catAx>
      <c:valAx>
        <c:axId val="49290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476729"/>
        <c:crossesAt val="1"/>
        <c:crossBetween val="between"/>
        <c:dispUnits/>
      </c:valAx>
      <c:catAx>
        <c:axId val="40961875"/>
        <c:scaling>
          <c:orientation val="minMax"/>
        </c:scaling>
        <c:axPos val="b"/>
        <c:delete val="1"/>
        <c:majorTickMark val="out"/>
        <c:minorTickMark val="none"/>
        <c:tickLblPos val="nextTo"/>
        <c:crossAx val="33112556"/>
        <c:crosses val="autoZero"/>
        <c:auto val="1"/>
        <c:lblOffset val="100"/>
        <c:tickLblSkip val="1"/>
        <c:noMultiLvlLbl val="0"/>
      </c:catAx>
      <c:valAx>
        <c:axId val="3311255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Delivered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618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2"/>
          <c:y val="0.92925"/>
          <c:w val="0.9712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Chart 1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C5" sqref="C5"/>
    </sheetView>
  </sheetViews>
  <sheetFormatPr defaultColWidth="9.140625" defaultRowHeight="12.75"/>
  <cols>
    <col min="2" max="2" width="50.421875" style="0" customWidth="1"/>
    <col min="3" max="3" width="21.28125" style="0" bestFit="1" customWidth="1"/>
    <col min="4" max="4" width="54.8515625" style="0" customWidth="1"/>
    <col min="5" max="7" width="9.28125" style="0" customWidth="1"/>
  </cols>
  <sheetData>
    <row r="1" spans="1:5" ht="13.5" thickBot="1">
      <c r="A1" s="12"/>
      <c r="B1" s="12"/>
      <c r="C1" s="12"/>
      <c r="D1" s="12"/>
      <c r="E1" s="12"/>
    </row>
    <row r="2" spans="1:5" ht="22.5">
      <c r="A2" s="12"/>
      <c r="B2" s="131" t="s">
        <v>23</v>
      </c>
      <c r="C2" s="132"/>
      <c r="D2" s="133"/>
      <c r="E2" s="90"/>
    </row>
    <row r="3" spans="1:5" ht="20.25" thickBot="1">
      <c r="A3" s="12"/>
      <c r="B3" s="134" t="s">
        <v>39</v>
      </c>
      <c r="C3" s="135"/>
      <c r="D3" s="136"/>
      <c r="E3" s="12"/>
    </row>
    <row r="4" spans="1:5" ht="15">
      <c r="A4" s="12"/>
      <c r="B4" s="17"/>
      <c r="C4" s="29" t="s">
        <v>48</v>
      </c>
      <c r="D4" s="18"/>
      <c r="E4" s="12"/>
    </row>
    <row r="5" spans="1:5" ht="15.75" thickBot="1">
      <c r="A5" s="12"/>
      <c r="B5" s="30" t="s">
        <v>40</v>
      </c>
      <c r="C5" s="82">
        <f>'Sonneblom - Sunflower'!F62</f>
        <v>5709</v>
      </c>
      <c r="D5" s="31" t="s">
        <v>41</v>
      </c>
      <c r="E5" s="12"/>
    </row>
    <row r="6" spans="1:6" ht="15.75" thickTop="1">
      <c r="A6" s="12"/>
      <c r="B6" s="24" t="s">
        <v>53</v>
      </c>
      <c r="C6" s="61">
        <v>699130</v>
      </c>
      <c r="D6" s="28" t="s">
        <v>46</v>
      </c>
      <c r="E6" s="89"/>
      <c r="F6" s="89"/>
    </row>
    <row r="7" spans="1:6" ht="12.75" customHeight="1">
      <c r="A7" s="12"/>
      <c r="B7" s="48" t="s">
        <v>44</v>
      </c>
      <c r="C7" s="61">
        <v>0</v>
      </c>
      <c r="D7" s="51" t="s">
        <v>45</v>
      </c>
      <c r="E7" s="12"/>
      <c r="F7" s="12"/>
    </row>
    <row r="8" spans="1:5" ht="15">
      <c r="A8" s="12"/>
      <c r="B8" s="20" t="s">
        <v>27</v>
      </c>
      <c r="C8" s="62"/>
      <c r="D8" s="21" t="s">
        <v>28</v>
      </c>
      <c r="E8" s="15"/>
    </row>
    <row r="9" spans="1:5" ht="25.5" customHeight="1">
      <c r="A9" s="12"/>
      <c r="B9" s="63" t="s">
        <v>29</v>
      </c>
      <c r="C9" s="64">
        <f>C6-C7-C8</f>
        <v>699130</v>
      </c>
      <c r="D9" s="52" t="s">
        <v>30</v>
      </c>
      <c r="E9" s="15"/>
    </row>
    <row r="10" spans="1:5" ht="15" customHeight="1">
      <c r="A10" s="12"/>
      <c r="B10" s="78" t="s">
        <v>32</v>
      </c>
      <c r="C10" s="121">
        <f>C5/C9</f>
        <v>0.008165863287228412</v>
      </c>
      <c r="D10" s="79" t="s">
        <v>33</v>
      </c>
      <c r="E10" s="12"/>
    </row>
    <row r="11" spans="1:5" ht="12.75">
      <c r="A11" s="12"/>
      <c r="B11" s="19" t="s">
        <v>10</v>
      </c>
      <c r="C11" s="25">
        <f>C9-C5</f>
        <v>693421</v>
      </c>
      <c r="D11" s="18" t="s">
        <v>11</v>
      </c>
      <c r="E11" s="12"/>
    </row>
    <row r="12" spans="1:5" ht="12.75">
      <c r="A12" s="12"/>
      <c r="B12" s="19" t="s">
        <v>42</v>
      </c>
      <c r="C12" s="26">
        <f>56-'Sunflower 2020_21'!B10</f>
        <v>52</v>
      </c>
      <c r="D12" s="18" t="s">
        <v>43</v>
      </c>
      <c r="E12" s="12"/>
    </row>
    <row r="13" spans="1:5" ht="12.75" hidden="1">
      <c r="A13" s="12"/>
      <c r="B13" s="22" t="s">
        <v>14</v>
      </c>
      <c r="C13" s="27"/>
      <c r="D13" s="23"/>
      <c r="E13" s="12"/>
    </row>
    <row r="14" spans="1:5" ht="12.75" hidden="1">
      <c r="A14" s="12"/>
      <c r="B14" s="22" t="s">
        <v>15</v>
      </c>
      <c r="C14" s="27"/>
      <c r="D14" s="23"/>
      <c r="E14" s="12"/>
    </row>
    <row r="15" spans="1:5" ht="12.75" hidden="1">
      <c r="A15" s="12"/>
      <c r="B15" s="22" t="s">
        <v>16</v>
      </c>
      <c r="C15" s="27"/>
      <c r="D15" s="23"/>
      <c r="E15" s="12"/>
    </row>
    <row r="16" spans="1:5" ht="15">
      <c r="A16" s="12"/>
      <c r="B16" s="80" t="s">
        <v>17</v>
      </c>
      <c r="C16" s="97">
        <f>C11/C12</f>
        <v>13335.01923076923</v>
      </c>
      <c r="D16" s="81" t="s">
        <v>18</v>
      </c>
      <c r="E16" s="12"/>
    </row>
    <row r="17" spans="1:5" ht="15.75" thickBot="1">
      <c r="A17" s="12"/>
      <c r="B17" s="128"/>
      <c r="C17" s="129"/>
      <c r="D17" s="130"/>
      <c r="E17" s="12"/>
    </row>
    <row r="18" spans="1:5" ht="12.75">
      <c r="A18" s="12"/>
      <c r="B18" s="16"/>
      <c r="C18" s="12"/>
      <c r="D18" s="12"/>
      <c r="E18" s="12"/>
    </row>
    <row r="20" ht="12.75">
      <c r="C20" s="10"/>
    </row>
    <row r="21" spans="3:4" ht="12.75">
      <c r="C21" s="65"/>
      <c r="D21" s="77"/>
    </row>
    <row r="22" spans="3:4" ht="12.75">
      <c r="C22" s="65"/>
      <c r="D22" s="77"/>
    </row>
    <row r="24" ht="12.75">
      <c r="C24" s="10"/>
    </row>
  </sheetData>
  <sheetProtection/>
  <mergeCells count="3">
    <mergeCell ref="B17:D17"/>
    <mergeCell ref="B2:D2"/>
    <mergeCell ref="B3:D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28" sqref="I28"/>
    </sheetView>
  </sheetViews>
  <sheetFormatPr defaultColWidth="8.8515625" defaultRowHeight="12.75"/>
  <cols>
    <col min="1" max="1" width="9.140625" style="2" customWidth="1"/>
    <col min="2" max="2" width="26.57421875" style="2" customWidth="1"/>
    <col min="3" max="3" width="16.8515625" style="105" bestFit="1" customWidth="1"/>
    <col min="4" max="4" width="13.28125" style="58" customWidth="1"/>
    <col min="5" max="5" width="12.00390625" style="2" customWidth="1"/>
    <col min="6" max="6" width="13.28125" style="9" customWidth="1"/>
    <col min="7" max="7" width="12.28125" style="7" customWidth="1"/>
    <col min="8" max="8" width="30.00390625" style="2" customWidth="1"/>
    <col min="9" max="9" width="30.421875" style="2" customWidth="1"/>
    <col min="10" max="10" width="12.28125" style="2" bestFit="1" customWidth="1"/>
    <col min="11" max="11" width="12.140625" style="2" bestFit="1" customWidth="1"/>
    <col min="12" max="12" width="13.140625" style="2" bestFit="1" customWidth="1"/>
    <col min="13" max="13" width="36.00390625" style="2" customWidth="1"/>
    <col min="14" max="16384" width="8.8515625" style="2" customWidth="1"/>
  </cols>
  <sheetData>
    <row r="1" spans="1:7" ht="14.25">
      <c r="A1" s="33"/>
      <c r="B1" s="33"/>
      <c r="C1" s="101"/>
      <c r="D1" s="55"/>
      <c r="E1" s="33"/>
      <c r="F1" s="34"/>
      <c r="G1" s="35"/>
    </row>
    <row r="2" spans="1:7" ht="24" customHeight="1" thickBot="1">
      <c r="A2" s="33"/>
      <c r="B2" s="138" t="s">
        <v>49</v>
      </c>
      <c r="C2" s="138"/>
      <c r="D2" s="138"/>
      <c r="E2" s="138"/>
      <c r="F2" s="138"/>
      <c r="G2" s="138"/>
    </row>
    <row r="3" spans="1:7" s="3" customFormat="1" ht="19.5" thickBot="1" thickTop="1">
      <c r="A3" s="36"/>
      <c r="B3" s="37"/>
      <c r="C3" s="102"/>
      <c r="D3" s="137" t="s">
        <v>50</v>
      </c>
      <c r="E3" s="137"/>
      <c r="F3" s="137"/>
      <c r="G3" s="137"/>
    </row>
    <row r="4" spans="1:7" s="1" customFormat="1" ht="30.75" thickBot="1">
      <c r="A4" s="36"/>
      <c r="B4" s="38" t="s">
        <v>13</v>
      </c>
      <c r="C4" s="103" t="s">
        <v>0</v>
      </c>
      <c r="D4" s="56" t="s">
        <v>2</v>
      </c>
      <c r="E4" s="38" t="s">
        <v>1</v>
      </c>
      <c r="F4" s="38" t="s">
        <v>8</v>
      </c>
      <c r="G4" s="38" t="s">
        <v>3</v>
      </c>
    </row>
    <row r="5" spans="1:7" s="1" customFormat="1" ht="30.75" thickBot="1">
      <c r="A5" s="36"/>
      <c r="B5" s="38" t="s">
        <v>12</v>
      </c>
      <c r="C5" s="103" t="s">
        <v>4</v>
      </c>
      <c r="D5" s="56" t="s">
        <v>5</v>
      </c>
      <c r="E5" s="38" t="s">
        <v>6</v>
      </c>
      <c r="F5" s="38" t="s">
        <v>9</v>
      </c>
      <c r="G5" s="38" t="s">
        <v>7</v>
      </c>
    </row>
    <row r="6" spans="1:7" ht="20.25" customHeight="1" thickBot="1">
      <c r="A6" s="33"/>
      <c r="B6" s="139" t="s">
        <v>51</v>
      </c>
      <c r="C6" s="140"/>
      <c r="D6" s="140"/>
      <c r="E6" s="140"/>
      <c r="F6" s="140"/>
      <c r="G6" s="140"/>
    </row>
    <row r="7" spans="1:7" ht="15">
      <c r="A7" s="33"/>
      <c r="B7" s="41">
        <v>1</v>
      </c>
      <c r="C7" s="104">
        <v>43525</v>
      </c>
      <c r="D7" s="96">
        <v>759</v>
      </c>
      <c r="E7" s="96">
        <v>-89</v>
      </c>
      <c r="F7" s="40">
        <f aca="true" t="shared" si="0" ref="F7:F30">D7+E7</f>
        <v>670</v>
      </c>
      <c r="G7" s="42">
        <f>F7</f>
        <v>670</v>
      </c>
    </row>
    <row r="8" spans="1:7" ht="15">
      <c r="A8" s="33"/>
      <c r="B8" s="43">
        <v>2</v>
      </c>
      <c r="C8" s="104">
        <v>43532</v>
      </c>
      <c r="D8" s="96">
        <v>1216</v>
      </c>
      <c r="E8" s="96">
        <v>13</v>
      </c>
      <c r="F8" s="40">
        <f t="shared" si="0"/>
        <v>1229</v>
      </c>
      <c r="G8" s="44">
        <f>(G7+F8)</f>
        <v>1899</v>
      </c>
    </row>
    <row r="9" spans="1:7" ht="15">
      <c r="A9" s="33"/>
      <c r="B9" s="39">
        <v>3</v>
      </c>
      <c r="C9" s="104">
        <v>43539</v>
      </c>
      <c r="D9" s="96">
        <v>862</v>
      </c>
      <c r="E9" s="96">
        <v>70</v>
      </c>
      <c r="F9" s="40">
        <f t="shared" si="0"/>
        <v>932</v>
      </c>
      <c r="G9" s="44">
        <f aca="true" t="shared" si="1" ref="G9:G43">(G8+F9)</f>
        <v>2831</v>
      </c>
    </row>
    <row r="10" spans="1:7" ht="15">
      <c r="A10" s="33"/>
      <c r="B10" s="41">
        <v>4</v>
      </c>
      <c r="C10" s="104">
        <v>43546</v>
      </c>
      <c r="D10" s="96">
        <v>763</v>
      </c>
      <c r="E10" s="96">
        <v>162</v>
      </c>
      <c r="F10" s="40">
        <f t="shared" si="0"/>
        <v>925</v>
      </c>
      <c r="G10" s="44">
        <f t="shared" si="1"/>
        <v>3756</v>
      </c>
    </row>
    <row r="11" spans="1:7" ht="15">
      <c r="A11" s="33"/>
      <c r="B11" s="41">
        <v>5</v>
      </c>
      <c r="C11" s="104">
        <v>43553</v>
      </c>
      <c r="D11" s="96">
        <v>957</v>
      </c>
      <c r="E11" s="96">
        <v>1282</v>
      </c>
      <c r="F11" s="40">
        <f t="shared" si="0"/>
        <v>2239</v>
      </c>
      <c r="G11" s="44">
        <f t="shared" si="1"/>
        <v>5995</v>
      </c>
    </row>
    <row r="12" spans="1:7" ht="15">
      <c r="A12" s="33"/>
      <c r="B12" s="43">
        <v>6</v>
      </c>
      <c r="C12" s="104">
        <v>43560</v>
      </c>
      <c r="D12" s="96">
        <v>1907</v>
      </c>
      <c r="E12" s="96">
        <v>-794</v>
      </c>
      <c r="F12" s="40">
        <f t="shared" si="0"/>
        <v>1113</v>
      </c>
      <c r="G12" s="44">
        <f t="shared" si="1"/>
        <v>7108</v>
      </c>
    </row>
    <row r="13" spans="1:7" ht="15">
      <c r="A13" s="33"/>
      <c r="B13" s="39">
        <v>7</v>
      </c>
      <c r="C13" s="104">
        <v>43567</v>
      </c>
      <c r="D13" s="96">
        <v>1393</v>
      </c>
      <c r="E13" s="96">
        <v>30</v>
      </c>
      <c r="F13" s="40">
        <f t="shared" si="0"/>
        <v>1423</v>
      </c>
      <c r="G13" s="44">
        <f t="shared" si="1"/>
        <v>8531</v>
      </c>
    </row>
    <row r="14" spans="1:7" ht="15">
      <c r="A14" s="33"/>
      <c r="B14" s="41">
        <v>8</v>
      </c>
      <c r="C14" s="104">
        <v>43574</v>
      </c>
      <c r="D14" s="96">
        <v>5755</v>
      </c>
      <c r="E14" s="96">
        <v>337</v>
      </c>
      <c r="F14" s="40">
        <f t="shared" si="0"/>
        <v>6092</v>
      </c>
      <c r="G14" s="44">
        <f t="shared" si="1"/>
        <v>14623</v>
      </c>
    </row>
    <row r="15" spans="1:7" ht="13.5" customHeight="1">
      <c r="A15" s="33"/>
      <c r="B15" s="41">
        <v>9</v>
      </c>
      <c r="C15" s="104">
        <v>43581</v>
      </c>
      <c r="D15" s="96">
        <v>2032</v>
      </c>
      <c r="E15" s="96">
        <v>8049</v>
      </c>
      <c r="F15" s="40">
        <f t="shared" si="0"/>
        <v>10081</v>
      </c>
      <c r="G15" s="44">
        <f t="shared" si="1"/>
        <v>24704</v>
      </c>
    </row>
    <row r="16" spans="1:7" ht="15">
      <c r="A16" s="33"/>
      <c r="B16" s="43">
        <v>10</v>
      </c>
      <c r="C16" s="104">
        <v>43588</v>
      </c>
      <c r="D16" s="96">
        <v>12701</v>
      </c>
      <c r="E16" s="96">
        <v>-2675</v>
      </c>
      <c r="F16" s="40">
        <f t="shared" si="0"/>
        <v>10026</v>
      </c>
      <c r="G16" s="44">
        <f t="shared" si="1"/>
        <v>34730</v>
      </c>
    </row>
    <row r="17" spans="1:7" ht="15">
      <c r="A17" s="33"/>
      <c r="B17" s="39">
        <v>11</v>
      </c>
      <c r="C17" s="104">
        <v>43595</v>
      </c>
      <c r="D17" s="96">
        <v>17240</v>
      </c>
      <c r="E17" s="96">
        <v>340</v>
      </c>
      <c r="F17" s="40">
        <f t="shared" si="0"/>
        <v>17580</v>
      </c>
      <c r="G17" s="44">
        <f t="shared" si="1"/>
        <v>52310</v>
      </c>
    </row>
    <row r="18" spans="1:7" ht="15">
      <c r="A18" s="33"/>
      <c r="B18" s="41">
        <v>12</v>
      </c>
      <c r="C18" s="104">
        <v>43602</v>
      </c>
      <c r="D18" s="96">
        <v>24711</v>
      </c>
      <c r="E18" s="96">
        <v>213</v>
      </c>
      <c r="F18" s="40">
        <f t="shared" si="0"/>
        <v>24924</v>
      </c>
      <c r="G18" s="44">
        <f t="shared" si="1"/>
        <v>77234</v>
      </c>
    </row>
    <row r="19" spans="1:7" ht="15">
      <c r="A19" s="33"/>
      <c r="B19" s="41">
        <v>13</v>
      </c>
      <c r="C19" s="104">
        <v>43609</v>
      </c>
      <c r="D19" s="96">
        <v>40986</v>
      </c>
      <c r="E19" s="96">
        <v>260</v>
      </c>
      <c r="F19" s="40">
        <f t="shared" si="0"/>
        <v>41246</v>
      </c>
      <c r="G19" s="44">
        <f t="shared" si="1"/>
        <v>118480</v>
      </c>
    </row>
    <row r="20" spans="1:7" ht="15">
      <c r="A20" s="33"/>
      <c r="B20" s="43">
        <v>14</v>
      </c>
      <c r="C20" s="104">
        <v>43616</v>
      </c>
      <c r="D20" s="96">
        <v>51829</v>
      </c>
      <c r="E20" s="96">
        <v>21178</v>
      </c>
      <c r="F20" s="40">
        <f t="shared" si="0"/>
        <v>73007</v>
      </c>
      <c r="G20" s="44">
        <f t="shared" si="1"/>
        <v>191487</v>
      </c>
    </row>
    <row r="21" spans="1:7" ht="15">
      <c r="A21" s="33"/>
      <c r="B21" s="39">
        <v>15</v>
      </c>
      <c r="C21" s="104">
        <v>43623</v>
      </c>
      <c r="D21" s="96">
        <v>54667</v>
      </c>
      <c r="E21" s="96">
        <v>1464</v>
      </c>
      <c r="F21" s="40">
        <f t="shared" si="0"/>
        <v>56131</v>
      </c>
      <c r="G21" s="44">
        <f t="shared" si="1"/>
        <v>247618</v>
      </c>
    </row>
    <row r="22" spans="1:7" ht="15">
      <c r="A22" s="33"/>
      <c r="B22" s="41">
        <v>16</v>
      </c>
      <c r="C22" s="104">
        <v>43630</v>
      </c>
      <c r="D22" s="96">
        <v>52620</v>
      </c>
      <c r="E22" s="96">
        <v>531</v>
      </c>
      <c r="F22" s="40">
        <f t="shared" si="0"/>
        <v>53151</v>
      </c>
      <c r="G22" s="44">
        <f t="shared" si="1"/>
        <v>300769</v>
      </c>
    </row>
    <row r="23" spans="1:7" ht="15">
      <c r="A23" s="33"/>
      <c r="B23" s="41">
        <v>17</v>
      </c>
      <c r="C23" s="104">
        <v>43637</v>
      </c>
      <c r="D23" s="98">
        <v>41575</v>
      </c>
      <c r="E23" s="96">
        <v>1562</v>
      </c>
      <c r="F23" s="40">
        <f t="shared" si="0"/>
        <v>43137</v>
      </c>
      <c r="G23" s="44">
        <f t="shared" si="1"/>
        <v>343906</v>
      </c>
    </row>
    <row r="24" spans="1:7" ht="15" customHeight="1">
      <c r="A24" s="33"/>
      <c r="B24" s="43">
        <v>18</v>
      </c>
      <c r="C24" s="104">
        <v>43644</v>
      </c>
      <c r="D24" s="57">
        <v>48678</v>
      </c>
      <c r="E24" s="96">
        <v>34426</v>
      </c>
      <c r="F24" s="40">
        <f t="shared" si="0"/>
        <v>83104</v>
      </c>
      <c r="G24" s="44">
        <f t="shared" si="1"/>
        <v>427010</v>
      </c>
    </row>
    <row r="25" spans="1:7" ht="15" customHeight="1">
      <c r="A25" s="33"/>
      <c r="B25" s="39">
        <v>19</v>
      </c>
      <c r="C25" s="104">
        <v>43651</v>
      </c>
      <c r="D25" s="57">
        <v>60559</v>
      </c>
      <c r="E25" s="96">
        <v>-1438</v>
      </c>
      <c r="F25" s="40">
        <f t="shared" si="0"/>
        <v>59121</v>
      </c>
      <c r="G25" s="44">
        <f t="shared" si="1"/>
        <v>486131</v>
      </c>
    </row>
    <row r="26" spans="1:7" ht="15" customHeight="1">
      <c r="A26" s="33"/>
      <c r="B26" s="41">
        <v>20</v>
      </c>
      <c r="C26" s="104">
        <v>43658</v>
      </c>
      <c r="D26" s="57">
        <v>63782</v>
      </c>
      <c r="E26" s="96">
        <v>0</v>
      </c>
      <c r="F26" s="40">
        <f t="shared" si="0"/>
        <v>63782</v>
      </c>
      <c r="G26" s="44">
        <f t="shared" si="1"/>
        <v>549913</v>
      </c>
    </row>
    <row r="27" spans="1:7" ht="15" customHeight="1">
      <c r="A27" s="33"/>
      <c r="B27" s="41">
        <v>21</v>
      </c>
      <c r="C27" s="104">
        <v>43665</v>
      </c>
      <c r="D27" s="57">
        <v>37323</v>
      </c>
      <c r="E27" s="96">
        <v>0</v>
      </c>
      <c r="F27" s="40">
        <f t="shared" si="0"/>
        <v>37323</v>
      </c>
      <c r="G27" s="44">
        <f t="shared" si="1"/>
        <v>587236</v>
      </c>
    </row>
    <row r="28" spans="1:9" ht="15" customHeight="1">
      <c r="A28" s="33"/>
      <c r="B28" s="43">
        <v>22</v>
      </c>
      <c r="C28" s="104">
        <v>43672</v>
      </c>
      <c r="D28" s="57">
        <v>16649</v>
      </c>
      <c r="E28" s="96">
        <v>49854</v>
      </c>
      <c r="F28" s="40">
        <f t="shared" si="0"/>
        <v>66503</v>
      </c>
      <c r="G28" s="44">
        <f t="shared" si="1"/>
        <v>653739</v>
      </c>
      <c r="I28" s="58"/>
    </row>
    <row r="29" spans="1:7" ht="15" customHeight="1">
      <c r="A29" s="33"/>
      <c r="B29" s="39">
        <v>23</v>
      </c>
      <c r="C29" s="104">
        <v>43679</v>
      </c>
      <c r="D29" s="57">
        <v>3938</v>
      </c>
      <c r="E29" s="96">
        <v>-2815</v>
      </c>
      <c r="F29" s="40">
        <f t="shared" si="0"/>
        <v>1123</v>
      </c>
      <c r="G29" s="44">
        <f>(G28+F29)</f>
        <v>654862</v>
      </c>
    </row>
    <row r="30" spans="1:7" ht="15" customHeight="1">
      <c r="A30" s="33"/>
      <c r="B30" s="41">
        <v>24</v>
      </c>
      <c r="C30" s="104">
        <v>43685</v>
      </c>
      <c r="D30" s="57">
        <v>3029</v>
      </c>
      <c r="E30" s="96">
        <v>-312</v>
      </c>
      <c r="F30" s="40">
        <f t="shared" si="0"/>
        <v>2717</v>
      </c>
      <c r="G30" s="44">
        <f t="shared" si="1"/>
        <v>657579</v>
      </c>
    </row>
    <row r="31" spans="1:7" ht="15" customHeight="1">
      <c r="A31" s="33"/>
      <c r="B31" s="41">
        <v>25</v>
      </c>
      <c r="C31" s="104">
        <v>43693</v>
      </c>
      <c r="D31" s="57">
        <v>1858</v>
      </c>
      <c r="E31" s="96">
        <v>0</v>
      </c>
      <c r="F31" s="40">
        <f>D31+E31</f>
        <v>1858</v>
      </c>
      <c r="G31" s="44">
        <f t="shared" si="1"/>
        <v>659437</v>
      </c>
    </row>
    <row r="32" spans="1:7" ht="15" customHeight="1">
      <c r="A32" s="33"/>
      <c r="B32" s="43">
        <v>26</v>
      </c>
      <c r="C32" s="104">
        <v>43700</v>
      </c>
      <c r="D32" s="57">
        <v>1924</v>
      </c>
      <c r="E32" s="96">
        <v>0</v>
      </c>
      <c r="F32" s="40">
        <f>D32+E32</f>
        <v>1924</v>
      </c>
      <c r="G32" s="44">
        <f t="shared" si="1"/>
        <v>661361</v>
      </c>
    </row>
    <row r="33" spans="1:7" ht="15" customHeight="1">
      <c r="A33" s="33"/>
      <c r="B33" s="39">
        <v>27</v>
      </c>
      <c r="C33" s="104">
        <v>43707</v>
      </c>
      <c r="D33" s="57">
        <v>2685</v>
      </c>
      <c r="E33" s="96">
        <v>3864</v>
      </c>
      <c r="F33" s="40">
        <f>D33+E33</f>
        <v>6549</v>
      </c>
      <c r="G33" s="44">
        <f t="shared" si="1"/>
        <v>667910</v>
      </c>
    </row>
    <row r="34" spans="1:7" ht="15" customHeight="1">
      <c r="A34" s="33"/>
      <c r="B34" s="41">
        <v>28</v>
      </c>
      <c r="C34" s="104">
        <v>43714</v>
      </c>
      <c r="D34" s="57">
        <v>717</v>
      </c>
      <c r="E34" s="96">
        <v>-441</v>
      </c>
      <c r="F34" s="40">
        <f>D34+E34</f>
        <v>276</v>
      </c>
      <c r="G34" s="44">
        <f t="shared" si="1"/>
        <v>668186</v>
      </c>
    </row>
    <row r="35" spans="1:7" ht="16.5" customHeight="1">
      <c r="A35" s="33"/>
      <c r="B35" s="41">
        <v>29</v>
      </c>
      <c r="C35" s="104">
        <v>43721</v>
      </c>
      <c r="D35" s="57">
        <v>591</v>
      </c>
      <c r="E35" s="96">
        <v>0</v>
      </c>
      <c r="F35" s="40">
        <f>D35+E35</f>
        <v>591</v>
      </c>
      <c r="G35" s="44">
        <f t="shared" si="1"/>
        <v>668777</v>
      </c>
    </row>
    <row r="36" spans="1:7" ht="17.25" customHeight="1">
      <c r="A36" s="33"/>
      <c r="B36" s="43">
        <v>30</v>
      </c>
      <c r="C36" s="104">
        <v>43728</v>
      </c>
      <c r="D36" s="57">
        <v>195</v>
      </c>
      <c r="E36" s="96">
        <v>0</v>
      </c>
      <c r="F36" s="40">
        <f aca="true" t="shared" si="2" ref="F36:F43">D36+E36</f>
        <v>195</v>
      </c>
      <c r="G36" s="44">
        <f t="shared" si="1"/>
        <v>668972</v>
      </c>
    </row>
    <row r="37" spans="1:7" ht="15" customHeight="1">
      <c r="A37" s="33"/>
      <c r="B37" s="39">
        <v>31</v>
      </c>
      <c r="C37" s="104">
        <v>43735</v>
      </c>
      <c r="D37" s="57">
        <v>119</v>
      </c>
      <c r="E37" s="96">
        <v>1565</v>
      </c>
      <c r="F37" s="40">
        <f t="shared" si="2"/>
        <v>1684</v>
      </c>
      <c r="G37" s="44">
        <f t="shared" si="1"/>
        <v>670656</v>
      </c>
    </row>
    <row r="38" spans="1:7" ht="15" customHeight="1">
      <c r="A38" s="33"/>
      <c r="B38" s="41">
        <v>32</v>
      </c>
      <c r="C38" s="104">
        <v>43742</v>
      </c>
      <c r="D38" s="53">
        <v>63</v>
      </c>
      <c r="E38" s="96">
        <v>-3</v>
      </c>
      <c r="F38" s="40">
        <f t="shared" si="2"/>
        <v>60</v>
      </c>
      <c r="G38" s="44">
        <f t="shared" si="1"/>
        <v>670716</v>
      </c>
    </row>
    <row r="39" spans="1:7" ht="15" customHeight="1">
      <c r="A39" s="33"/>
      <c r="B39" s="41">
        <v>33</v>
      </c>
      <c r="C39" s="104">
        <v>43749</v>
      </c>
      <c r="D39" s="53">
        <v>477</v>
      </c>
      <c r="E39" s="53">
        <v>0</v>
      </c>
      <c r="F39" s="40">
        <f t="shared" si="2"/>
        <v>477</v>
      </c>
      <c r="G39" s="44">
        <f t="shared" si="1"/>
        <v>671193</v>
      </c>
    </row>
    <row r="40" spans="1:7" ht="15" customHeight="1">
      <c r="A40" s="33"/>
      <c r="B40" s="43">
        <v>34</v>
      </c>
      <c r="C40" s="104">
        <v>43756</v>
      </c>
      <c r="D40" s="53">
        <v>352</v>
      </c>
      <c r="E40" s="69">
        <v>0</v>
      </c>
      <c r="F40" s="40">
        <f t="shared" si="2"/>
        <v>352</v>
      </c>
      <c r="G40" s="44">
        <f t="shared" si="1"/>
        <v>671545</v>
      </c>
    </row>
    <row r="41" spans="1:7" ht="15" customHeight="1">
      <c r="A41" s="33"/>
      <c r="B41" s="39">
        <v>35</v>
      </c>
      <c r="C41" s="104">
        <v>43763</v>
      </c>
      <c r="D41" s="57">
        <v>261</v>
      </c>
      <c r="E41" s="69">
        <v>1307</v>
      </c>
      <c r="F41" s="40">
        <f t="shared" si="2"/>
        <v>1568</v>
      </c>
      <c r="G41" s="44">
        <f t="shared" si="1"/>
        <v>673113</v>
      </c>
    </row>
    <row r="42" spans="1:7" ht="15" customHeight="1">
      <c r="A42" s="33"/>
      <c r="B42" s="41">
        <v>36</v>
      </c>
      <c r="C42" s="104">
        <v>43770</v>
      </c>
      <c r="D42" s="57">
        <v>143</v>
      </c>
      <c r="E42" s="69">
        <v>-133</v>
      </c>
      <c r="F42" s="40">
        <f t="shared" si="2"/>
        <v>10</v>
      </c>
      <c r="G42" s="44">
        <f t="shared" si="1"/>
        <v>673123</v>
      </c>
    </row>
    <row r="43" spans="1:7" ht="15" customHeight="1">
      <c r="A43" s="33"/>
      <c r="B43" s="41">
        <v>37</v>
      </c>
      <c r="C43" s="104">
        <v>43777</v>
      </c>
      <c r="D43" s="57">
        <v>74</v>
      </c>
      <c r="E43" s="69">
        <v>0</v>
      </c>
      <c r="F43" s="40">
        <f t="shared" si="2"/>
        <v>74</v>
      </c>
      <c r="G43" s="44">
        <f t="shared" si="1"/>
        <v>673197</v>
      </c>
    </row>
    <row r="44" spans="1:7" ht="15" customHeight="1">
      <c r="A44" s="33"/>
      <c r="B44" s="43">
        <v>38</v>
      </c>
      <c r="C44" s="104">
        <v>43784</v>
      </c>
      <c r="D44" s="57">
        <v>25</v>
      </c>
      <c r="E44" s="69">
        <v>0</v>
      </c>
      <c r="F44" s="40">
        <f aca="true" t="shared" si="3" ref="F44:F49">D44+E44</f>
        <v>25</v>
      </c>
      <c r="G44" s="44">
        <f aca="true" t="shared" si="4" ref="G44:G52">G43+F44</f>
        <v>673222</v>
      </c>
    </row>
    <row r="45" spans="1:7" ht="15" customHeight="1">
      <c r="A45" s="33"/>
      <c r="B45" s="39">
        <v>39</v>
      </c>
      <c r="C45" s="104">
        <v>43791</v>
      </c>
      <c r="D45" s="57">
        <v>88</v>
      </c>
      <c r="E45" s="69">
        <v>0</v>
      </c>
      <c r="F45" s="40">
        <f t="shared" si="3"/>
        <v>88</v>
      </c>
      <c r="G45" s="44">
        <f t="shared" si="4"/>
        <v>673310</v>
      </c>
    </row>
    <row r="46" spans="1:7" ht="15" customHeight="1">
      <c r="A46" s="33"/>
      <c r="B46" s="41">
        <v>40</v>
      </c>
      <c r="C46" s="104">
        <v>43798</v>
      </c>
      <c r="D46" s="57">
        <v>345</v>
      </c>
      <c r="E46" s="69">
        <v>295</v>
      </c>
      <c r="F46" s="40">
        <f t="shared" si="3"/>
        <v>640</v>
      </c>
      <c r="G46" s="44">
        <f t="shared" si="4"/>
        <v>673950</v>
      </c>
    </row>
    <row r="47" spans="1:7" ht="15" customHeight="1">
      <c r="A47" s="33"/>
      <c r="B47" s="41">
        <v>41</v>
      </c>
      <c r="C47" s="104">
        <v>43805</v>
      </c>
      <c r="D47" s="57">
        <v>280</v>
      </c>
      <c r="E47" s="69">
        <v>-1</v>
      </c>
      <c r="F47" s="40">
        <f t="shared" si="3"/>
        <v>279</v>
      </c>
      <c r="G47" s="44">
        <f t="shared" si="4"/>
        <v>674229</v>
      </c>
    </row>
    <row r="48" spans="1:7" ht="15" customHeight="1">
      <c r="A48" s="33"/>
      <c r="B48" s="43">
        <v>42</v>
      </c>
      <c r="C48" s="104">
        <v>43812</v>
      </c>
      <c r="D48" s="57">
        <v>139</v>
      </c>
      <c r="E48" s="69">
        <v>0</v>
      </c>
      <c r="F48" s="40">
        <f t="shared" si="3"/>
        <v>139</v>
      </c>
      <c r="G48" s="44">
        <f t="shared" si="4"/>
        <v>674368</v>
      </c>
    </row>
    <row r="49" spans="1:7" ht="15">
      <c r="A49" s="33"/>
      <c r="B49" s="39">
        <v>43</v>
      </c>
      <c r="C49" s="104">
        <v>43819</v>
      </c>
      <c r="D49" s="57">
        <v>46</v>
      </c>
      <c r="E49" s="69">
        <v>0</v>
      </c>
      <c r="F49" s="40">
        <f t="shared" si="3"/>
        <v>46</v>
      </c>
      <c r="G49" s="44">
        <f t="shared" si="4"/>
        <v>674414</v>
      </c>
    </row>
    <row r="50" spans="1:7" ht="15" customHeight="1">
      <c r="A50" s="33"/>
      <c r="B50" s="41">
        <v>44</v>
      </c>
      <c r="C50" s="104">
        <v>43826</v>
      </c>
      <c r="D50" s="57">
        <v>79</v>
      </c>
      <c r="E50" s="69">
        <v>-87</v>
      </c>
      <c r="F50" s="40">
        <f aca="true" t="shared" si="5" ref="F50:F56">D50+E50</f>
        <v>-8</v>
      </c>
      <c r="G50" s="44">
        <f t="shared" si="4"/>
        <v>674406</v>
      </c>
    </row>
    <row r="51" spans="1:7" ht="15" customHeight="1">
      <c r="A51" s="33"/>
      <c r="B51" s="41">
        <v>45</v>
      </c>
      <c r="C51" s="104">
        <v>43833</v>
      </c>
      <c r="D51" s="57">
        <v>84</v>
      </c>
      <c r="E51" s="69">
        <v>0</v>
      </c>
      <c r="F51" s="40">
        <f t="shared" si="5"/>
        <v>84</v>
      </c>
      <c r="G51" s="44">
        <f t="shared" si="4"/>
        <v>674490</v>
      </c>
    </row>
    <row r="52" spans="1:7" ht="15" customHeight="1">
      <c r="A52" s="33"/>
      <c r="B52" s="43">
        <v>46</v>
      </c>
      <c r="C52" s="104">
        <v>43840</v>
      </c>
      <c r="D52" s="57">
        <v>127</v>
      </c>
      <c r="E52" s="69">
        <v>0</v>
      </c>
      <c r="F52" s="40">
        <f t="shared" si="5"/>
        <v>127</v>
      </c>
      <c r="G52" s="44">
        <f t="shared" si="4"/>
        <v>674617</v>
      </c>
    </row>
    <row r="53" spans="1:7" ht="15" customHeight="1">
      <c r="A53" s="33"/>
      <c r="B53" s="39">
        <v>47</v>
      </c>
      <c r="C53" s="104">
        <v>43847</v>
      </c>
      <c r="D53" s="57">
        <v>117</v>
      </c>
      <c r="E53" s="69">
        <v>0</v>
      </c>
      <c r="F53" s="40">
        <f t="shared" si="5"/>
        <v>117</v>
      </c>
      <c r="G53" s="44">
        <f aca="true" t="shared" si="6" ref="G53:G58">G52+F53</f>
        <v>674734</v>
      </c>
    </row>
    <row r="54" spans="1:7" ht="15" customHeight="1">
      <c r="A54" s="33"/>
      <c r="B54" s="41">
        <v>48</v>
      </c>
      <c r="C54" s="104">
        <v>43854</v>
      </c>
      <c r="D54" s="57">
        <v>31</v>
      </c>
      <c r="E54" s="69">
        <v>0</v>
      </c>
      <c r="F54" s="40">
        <f t="shared" si="5"/>
        <v>31</v>
      </c>
      <c r="G54" s="44">
        <f t="shared" si="6"/>
        <v>674765</v>
      </c>
    </row>
    <row r="55" spans="1:8" s="1" customFormat="1" ht="15" customHeight="1">
      <c r="A55" s="36"/>
      <c r="B55" s="41">
        <v>49</v>
      </c>
      <c r="C55" s="104">
        <v>43861</v>
      </c>
      <c r="D55" s="57">
        <v>231</v>
      </c>
      <c r="E55" s="69">
        <v>2066</v>
      </c>
      <c r="F55" s="40">
        <f t="shared" si="5"/>
        <v>2297</v>
      </c>
      <c r="G55" s="44">
        <f t="shared" si="6"/>
        <v>677062</v>
      </c>
      <c r="H55" s="2"/>
    </row>
    <row r="56" spans="1:7" ht="15" customHeight="1">
      <c r="A56" s="33"/>
      <c r="B56" s="43">
        <v>50</v>
      </c>
      <c r="C56" s="104">
        <v>43868</v>
      </c>
      <c r="D56" s="57">
        <v>192</v>
      </c>
      <c r="E56" s="69">
        <v>0</v>
      </c>
      <c r="F56" s="40">
        <f t="shared" si="5"/>
        <v>192</v>
      </c>
      <c r="G56" s="44">
        <f t="shared" si="6"/>
        <v>677254</v>
      </c>
    </row>
    <row r="57" spans="1:7" ht="15" customHeight="1">
      <c r="A57" s="33"/>
      <c r="B57" s="39">
        <v>51</v>
      </c>
      <c r="C57" s="104">
        <v>43875</v>
      </c>
      <c r="D57" s="57">
        <v>30</v>
      </c>
      <c r="E57" s="69">
        <v>0</v>
      </c>
      <c r="F57" s="40">
        <f>D57+E57</f>
        <v>30</v>
      </c>
      <c r="G57" s="44">
        <f t="shared" si="6"/>
        <v>677284</v>
      </c>
    </row>
    <row r="58" spans="1:7" ht="15" customHeight="1">
      <c r="A58" s="33"/>
      <c r="B58" s="41">
        <v>52</v>
      </c>
      <c r="C58" s="104">
        <v>43882</v>
      </c>
      <c r="D58" s="57">
        <v>178</v>
      </c>
      <c r="E58" s="69">
        <v>0</v>
      </c>
      <c r="F58" s="40">
        <f>D58+E58</f>
        <v>178</v>
      </c>
      <c r="G58" s="44">
        <f t="shared" si="6"/>
        <v>677462</v>
      </c>
    </row>
    <row r="59" spans="1:7" ht="15">
      <c r="A59" s="33"/>
      <c r="B59" s="41">
        <v>53</v>
      </c>
      <c r="C59" s="104">
        <v>43889</v>
      </c>
      <c r="D59" s="57">
        <v>33</v>
      </c>
      <c r="E59" s="69">
        <v>0</v>
      </c>
      <c r="F59" s="40">
        <f>D59+E59</f>
        <v>33</v>
      </c>
      <c r="G59" s="44">
        <f>G58+F59</f>
        <v>677495</v>
      </c>
    </row>
    <row r="60" spans="1:7" ht="14.25">
      <c r="A60" s="33"/>
      <c r="B60" s="33"/>
      <c r="C60" s="101"/>
      <c r="D60" s="59"/>
      <c r="E60" s="45"/>
      <c r="F60" s="46"/>
      <c r="G60" s="47"/>
    </row>
    <row r="61" spans="1:7" ht="14.25">
      <c r="A61" s="33"/>
      <c r="B61" s="33"/>
      <c r="C61" s="101"/>
      <c r="D61" s="59"/>
      <c r="E61" s="45"/>
      <c r="F61" s="46"/>
      <c r="G61" s="47"/>
    </row>
    <row r="62" spans="1:7" ht="14.25">
      <c r="A62" s="33"/>
      <c r="B62" s="33"/>
      <c r="C62" s="101"/>
      <c r="D62" s="59"/>
      <c r="E62" s="45"/>
      <c r="F62" s="46"/>
      <c r="G62" s="47"/>
    </row>
    <row r="63" spans="1:7" ht="14.25">
      <c r="A63" s="33"/>
      <c r="B63" s="33"/>
      <c r="C63" s="101"/>
      <c r="D63" s="59"/>
      <c r="E63" s="45"/>
      <c r="F63" s="46"/>
      <c r="G63" s="47"/>
    </row>
    <row r="64" spans="1:7" ht="14.25">
      <c r="A64" s="33"/>
      <c r="B64" s="33"/>
      <c r="C64" s="101"/>
      <c r="D64" s="59"/>
      <c r="E64" s="45"/>
      <c r="F64" s="46"/>
      <c r="G64" s="47"/>
    </row>
    <row r="65" spans="4:7" ht="12">
      <c r="D65" s="60"/>
      <c r="E65" s="5"/>
      <c r="F65" s="8"/>
      <c r="G65" s="6"/>
    </row>
    <row r="66" spans="4:7" ht="12">
      <c r="D66" s="60"/>
      <c r="E66" s="5"/>
      <c r="F66" s="8"/>
      <c r="G66" s="6"/>
    </row>
    <row r="67" spans="4:7" ht="12">
      <c r="D67" s="60"/>
      <c r="E67" s="5"/>
      <c r="F67" s="8"/>
      <c r="G67" s="6"/>
    </row>
    <row r="68" spans="4:7" ht="12">
      <c r="D68" s="60"/>
      <c r="E68" s="5"/>
      <c r="F68" s="8"/>
      <c r="G68" s="6"/>
    </row>
    <row r="69" spans="4:7" ht="12">
      <c r="D69" s="60"/>
      <c r="E69" s="5"/>
      <c r="F69" s="8"/>
      <c r="G69" s="6"/>
    </row>
    <row r="70" spans="4:7" ht="12">
      <c r="D70" s="60"/>
      <c r="E70" s="5"/>
      <c r="F70" s="8"/>
      <c r="G70" s="6"/>
    </row>
    <row r="71" spans="4:7" ht="12">
      <c r="D71" s="60"/>
      <c r="E71" s="5"/>
      <c r="F71" s="8"/>
      <c r="G71" s="6"/>
    </row>
    <row r="72" spans="4:7" ht="12">
      <c r="D72" s="60"/>
      <c r="E72" s="5"/>
      <c r="F72" s="8"/>
      <c r="G72" s="6"/>
    </row>
    <row r="73" spans="4:7" ht="12">
      <c r="D73" s="60"/>
      <c r="E73" s="5"/>
      <c r="F73" s="8"/>
      <c r="G73" s="6"/>
    </row>
    <row r="74" spans="4:7" ht="12">
      <c r="D74" s="60"/>
      <c r="E74" s="5"/>
      <c r="F74" s="8"/>
      <c r="G74" s="6"/>
    </row>
    <row r="75" spans="4:7" ht="12">
      <c r="D75" s="60"/>
      <c r="E75" s="5"/>
      <c r="F75" s="8"/>
      <c r="G75" s="6"/>
    </row>
    <row r="76" spans="4:7" ht="12">
      <c r="D76" s="60"/>
      <c r="E76" s="5"/>
      <c r="F76" s="8"/>
      <c r="G76" s="6"/>
    </row>
    <row r="77" spans="4:7" ht="12">
      <c r="D77" s="60"/>
      <c r="E77" s="5"/>
      <c r="F77" s="8"/>
      <c r="G77" s="6"/>
    </row>
    <row r="78" spans="4:7" ht="12">
      <c r="D78" s="60"/>
      <c r="E78" s="5"/>
      <c r="F78" s="8"/>
      <c r="G78" s="6"/>
    </row>
    <row r="79" spans="4:7" ht="12">
      <c r="D79" s="60"/>
      <c r="E79" s="5"/>
      <c r="F79" s="8"/>
      <c r="G79" s="6"/>
    </row>
    <row r="80" spans="4:7" ht="12">
      <c r="D80" s="60"/>
      <c r="E80" s="5"/>
      <c r="F80" s="8"/>
      <c r="G80" s="6"/>
    </row>
    <row r="81" spans="4:7" ht="12">
      <c r="D81" s="60"/>
      <c r="E81" s="5"/>
      <c r="F81" s="8"/>
      <c r="G81" s="6"/>
    </row>
    <row r="82" spans="4:7" ht="12">
      <c r="D82" s="60"/>
      <c r="E82" s="5"/>
      <c r="F82" s="8"/>
      <c r="G82" s="6"/>
    </row>
    <row r="83" spans="4:7" ht="12">
      <c r="D83" s="60"/>
      <c r="E83" s="5"/>
      <c r="F83" s="8"/>
      <c r="G83" s="6"/>
    </row>
    <row r="84" spans="4:7" ht="12">
      <c r="D84" s="60"/>
      <c r="E84" s="5"/>
      <c r="F84" s="8"/>
      <c r="G84" s="6"/>
    </row>
    <row r="85" spans="4:7" ht="12">
      <c r="D85" s="60"/>
      <c r="E85" s="5"/>
      <c r="F85" s="8"/>
      <c r="G85" s="6"/>
    </row>
    <row r="86" spans="4:7" ht="12">
      <c r="D86" s="60"/>
      <c r="E86" s="5"/>
      <c r="F86" s="8"/>
      <c r="G86" s="6"/>
    </row>
    <row r="87" spans="4:7" ht="12">
      <c r="D87" s="60"/>
      <c r="E87" s="5"/>
      <c r="F87" s="8"/>
      <c r="G87" s="6"/>
    </row>
    <row r="88" spans="4:7" ht="12">
      <c r="D88" s="60"/>
      <c r="E88" s="5"/>
      <c r="F88" s="8"/>
      <c r="G88" s="6"/>
    </row>
    <row r="89" spans="4:7" ht="12">
      <c r="D89" s="60"/>
      <c r="E89" s="5"/>
      <c r="F89" s="8"/>
      <c r="G89" s="6"/>
    </row>
    <row r="90" spans="4:7" ht="12">
      <c r="D90" s="60"/>
      <c r="E90" s="5"/>
      <c r="F90" s="8"/>
      <c r="G90" s="6"/>
    </row>
  </sheetData>
  <sheetProtection/>
  <mergeCells count="3">
    <mergeCell ref="D3:G3"/>
    <mergeCell ref="B2:G2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9" sqref="E9"/>
    </sheetView>
  </sheetViews>
  <sheetFormatPr defaultColWidth="8.8515625" defaultRowHeight="12.75"/>
  <cols>
    <col min="1" max="1" width="9.140625" style="2" customWidth="1"/>
    <col min="2" max="2" width="26.57421875" style="2" customWidth="1"/>
    <col min="3" max="3" width="16.8515625" style="105" bestFit="1" customWidth="1"/>
    <col min="4" max="4" width="13.28125" style="58" customWidth="1"/>
    <col min="5" max="5" width="12.00390625" style="2" customWidth="1"/>
    <col min="6" max="6" width="13.28125" style="9" customWidth="1"/>
    <col min="7" max="7" width="12.28125" style="7" customWidth="1"/>
    <col min="8" max="8" width="30.00390625" style="2" customWidth="1"/>
    <col min="9" max="9" width="30.421875" style="2" customWidth="1"/>
    <col min="10" max="10" width="12.28125" style="2" bestFit="1" customWidth="1"/>
    <col min="11" max="11" width="12.140625" style="2" bestFit="1" customWidth="1"/>
    <col min="12" max="12" width="13.140625" style="2" bestFit="1" customWidth="1"/>
    <col min="13" max="13" width="36.00390625" style="2" customWidth="1"/>
    <col min="14" max="16384" width="8.8515625" style="2" customWidth="1"/>
  </cols>
  <sheetData>
    <row r="1" spans="1:7" ht="14.25">
      <c r="A1" s="33"/>
      <c r="B1" s="33"/>
      <c r="C1" s="101"/>
      <c r="D1" s="55"/>
      <c r="E1" s="33"/>
      <c r="F1" s="34"/>
      <c r="G1" s="35"/>
    </row>
    <row r="2" spans="1:7" ht="24" customHeight="1" thickBot="1">
      <c r="A2" s="33"/>
      <c r="B2" s="138" t="s">
        <v>49</v>
      </c>
      <c r="C2" s="138"/>
      <c r="D2" s="138"/>
      <c r="E2" s="138"/>
      <c r="F2" s="138"/>
      <c r="G2" s="138"/>
    </row>
    <row r="3" spans="1:7" s="3" customFormat="1" ht="19.5" thickBot="1" thickTop="1">
      <c r="A3" s="36"/>
      <c r="B3" s="37"/>
      <c r="C3" s="102"/>
      <c r="D3" s="137" t="s">
        <v>50</v>
      </c>
      <c r="E3" s="137"/>
      <c r="F3" s="137"/>
      <c r="G3" s="137"/>
    </row>
    <row r="4" spans="1:7" s="1" customFormat="1" ht="30.75" thickBot="1">
      <c r="A4" s="36"/>
      <c r="B4" s="38" t="s">
        <v>13</v>
      </c>
      <c r="C4" s="103" t="s">
        <v>0</v>
      </c>
      <c r="D4" s="56" t="s">
        <v>2</v>
      </c>
      <c r="E4" s="38" t="s">
        <v>1</v>
      </c>
      <c r="F4" s="38" t="s">
        <v>8</v>
      </c>
      <c r="G4" s="38" t="s">
        <v>3</v>
      </c>
    </row>
    <row r="5" spans="1:7" s="1" customFormat="1" ht="30.75" thickBot="1">
      <c r="A5" s="36"/>
      <c r="B5" s="38" t="s">
        <v>12</v>
      </c>
      <c r="C5" s="103" t="s">
        <v>4</v>
      </c>
      <c r="D5" s="56" t="s">
        <v>5</v>
      </c>
      <c r="E5" s="38" t="s">
        <v>6</v>
      </c>
      <c r="F5" s="38" t="s">
        <v>9</v>
      </c>
      <c r="G5" s="38" t="s">
        <v>7</v>
      </c>
    </row>
    <row r="6" spans="1:7" ht="20.25" customHeight="1" thickBot="1">
      <c r="A6" s="33"/>
      <c r="B6" s="139" t="s">
        <v>51</v>
      </c>
      <c r="C6" s="140"/>
      <c r="D6" s="140"/>
      <c r="E6" s="140"/>
      <c r="F6" s="140"/>
      <c r="G6" s="140"/>
    </row>
    <row r="7" spans="1:7" ht="15">
      <c r="A7" s="33"/>
      <c r="B7" s="41">
        <v>1</v>
      </c>
      <c r="C7" s="104">
        <v>43896</v>
      </c>
      <c r="D7" s="96">
        <v>134</v>
      </c>
      <c r="E7" s="96">
        <v>-100</v>
      </c>
      <c r="F7" s="40">
        <f>D7+E7</f>
        <v>34</v>
      </c>
      <c r="G7" s="42">
        <f>F7</f>
        <v>34</v>
      </c>
    </row>
    <row r="8" spans="1:7" ht="15">
      <c r="A8" s="33"/>
      <c r="B8" s="43">
        <v>2</v>
      </c>
      <c r="C8" s="104">
        <v>43903</v>
      </c>
      <c r="D8" s="96">
        <v>558</v>
      </c>
      <c r="E8" s="96">
        <v>0</v>
      </c>
      <c r="F8" s="40">
        <f>D8+E8</f>
        <v>558</v>
      </c>
      <c r="G8" s="127">
        <f>G7+F8</f>
        <v>592</v>
      </c>
    </row>
    <row r="9" spans="1:7" ht="15">
      <c r="A9" s="33"/>
      <c r="B9" s="39">
        <v>3</v>
      </c>
      <c r="C9" s="104">
        <v>43910</v>
      </c>
      <c r="D9" s="96">
        <v>434</v>
      </c>
      <c r="E9" s="96">
        <v>0</v>
      </c>
      <c r="F9" s="40">
        <f>D9+E9</f>
        <v>434</v>
      </c>
      <c r="G9" s="127">
        <f>G8+F9</f>
        <v>1026</v>
      </c>
    </row>
    <row r="10" spans="1:7" ht="15">
      <c r="A10" s="33"/>
      <c r="B10" s="41">
        <v>4</v>
      </c>
      <c r="C10" s="104">
        <v>43917</v>
      </c>
      <c r="D10" s="96">
        <v>3031</v>
      </c>
      <c r="E10" s="96">
        <v>0</v>
      </c>
      <c r="F10" s="40">
        <f>D10+E10</f>
        <v>3031</v>
      </c>
      <c r="G10" s="127">
        <f>G9+F10</f>
        <v>4057</v>
      </c>
    </row>
    <row r="11" spans="1:7" ht="15">
      <c r="A11" s="33"/>
      <c r="B11" s="41">
        <v>5</v>
      </c>
      <c r="C11" s="104"/>
      <c r="D11" s="96"/>
      <c r="E11" s="96"/>
      <c r="F11" s="40"/>
      <c r="G11" s="44"/>
    </row>
    <row r="12" spans="1:7" ht="15">
      <c r="A12" s="33"/>
      <c r="B12" s="43">
        <v>6</v>
      </c>
      <c r="C12" s="104"/>
      <c r="D12" s="96"/>
      <c r="E12" s="96"/>
      <c r="F12" s="40"/>
      <c r="G12" s="44"/>
    </row>
    <row r="13" spans="1:7" ht="15">
      <c r="A13" s="33"/>
      <c r="B13" s="39">
        <v>7</v>
      </c>
      <c r="C13" s="104"/>
      <c r="D13" s="96"/>
      <c r="E13" s="96"/>
      <c r="F13" s="40"/>
      <c r="G13" s="44"/>
    </row>
    <row r="14" spans="1:7" ht="15">
      <c r="A14" s="33"/>
      <c r="B14" s="41">
        <v>8</v>
      </c>
      <c r="C14" s="104"/>
      <c r="D14" s="96"/>
      <c r="E14" s="96"/>
      <c r="F14" s="40"/>
      <c r="G14" s="44"/>
    </row>
    <row r="15" spans="1:7" ht="13.5" customHeight="1">
      <c r="A15" s="33"/>
      <c r="B15" s="41">
        <v>9</v>
      </c>
      <c r="C15" s="104"/>
      <c r="D15" s="96"/>
      <c r="E15" s="96"/>
      <c r="F15" s="40"/>
      <c r="G15" s="44"/>
    </row>
    <row r="16" spans="1:7" ht="15">
      <c r="A16" s="33"/>
      <c r="B16" s="43">
        <v>10</v>
      </c>
      <c r="C16" s="104"/>
      <c r="D16" s="96"/>
      <c r="E16" s="96"/>
      <c r="F16" s="40"/>
      <c r="G16" s="44"/>
    </row>
    <row r="17" spans="1:7" ht="15">
      <c r="A17" s="33"/>
      <c r="B17" s="39">
        <v>11</v>
      </c>
      <c r="C17" s="104"/>
      <c r="D17" s="96"/>
      <c r="E17" s="96"/>
      <c r="F17" s="40"/>
      <c r="G17" s="44"/>
    </row>
    <row r="18" spans="1:7" ht="15">
      <c r="A18" s="33"/>
      <c r="B18" s="41">
        <v>12</v>
      </c>
      <c r="C18" s="104"/>
      <c r="D18" s="96"/>
      <c r="E18" s="96"/>
      <c r="F18" s="40"/>
      <c r="G18" s="44"/>
    </row>
    <row r="19" spans="1:7" ht="15">
      <c r="A19" s="33"/>
      <c r="B19" s="41">
        <v>13</v>
      </c>
      <c r="C19" s="104"/>
      <c r="D19" s="96"/>
      <c r="E19" s="96"/>
      <c r="F19" s="40"/>
      <c r="G19" s="44"/>
    </row>
    <row r="20" spans="1:7" ht="15">
      <c r="A20" s="33"/>
      <c r="B20" s="43">
        <v>14</v>
      </c>
      <c r="C20" s="104"/>
      <c r="D20" s="96"/>
      <c r="E20" s="96"/>
      <c r="F20" s="40"/>
      <c r="G20" s="44"/>
    </row>
    <row r="21" spans="1:7" ht="15">
      <c r="A21" s="33"/>
      <c r="B21" s="39">
        <v>15</v>
      </c>
      <c r="C21" s="104"/>
      <c r="D21" s="96"/>
      <c r="E21" s="96"/>
      <c r="F21" s="40"/>
      <c r="G21" s="44"/>
    </row>
    <row r="22" spans="1:7" ht="15">
      <c r="A22" s="33"/>
      <c r="B22" s="41">
        <v>16</v>
      </c>
      <c r="C22" s="104"/>
      <c r="D22" s="96"/>
      <c r="E22" s="96"/>
      <c r="F22" s="40"/>
      <c r="G22" s="44"/>
    </row>
    <row r="23" spans="1:7" ht="15">
      <c r="A23" s="33"/>
      <c r="B23" s="41">
        <v>17</v>
      </c>
      <c r="C23" s="104"/>
      <c r="D23" s="98"/>
      <c r="E23" s="96"/>
      <c r="F23" s="40"/>
      <c r="G23" s="44"/>
    </row>
    <row r="24" spans="1:7" ht="15" customHeight="1">
      <c r="A24" s="33"/>
      <c r="B24" s="43">
        <v>18</v>
      </c>
      <c r="C24" s="104"/>
      <c r="D24" s="57"/>
      <c r="E24" s="96"/>
      <c r="F24" s="40"/>
      <c r="G24" s="44"/>
    </row>
    <row r="25" spans="1:7" ht="15" customHeight="1">
      <c r="A25" s="33"/>
      <c r="B25" s="39">
        <v>19</v>
      </c>
      <c r="C25" s="104"/>
      <c r="D25" s="57"/>
      <c r="E25" s="96"/>
      <c r="F25" s="40"/>
      <c r="G25" s="44"/>
    </row>
    <row r="26" spans="1:7" ht="15" customHeight="1">
      <c r="A26" s="33"/>
      <c r="B26" s="41">
        <v>20</v>
      </c>
      <c r="C26" s="104"/>
      <c r="D26" s="57"/>
      <c r="E26" s="96"/>
      <c r="F26" s="40"/>
      <c r="G26" s="44"/>
    </row>
    <row r="27" spans="1:7" ht="15" customHeight="1">
      <c r="A27" s="33"/>
      <c r="B27" s="41">
        <v>21</v>
      </c>
      <c r="C27" s="104"/>
      <c r="D27" s="57"/>
      <c r="E27" s="96"/>
      <c r="F27" s="40"/>
      <c r="G27" s="44"/>
    </row>
    <row r="28" spans="1:9" ht="15" customHeight="1">
      <c r="A28" s="33"/>
      <c r="B28" s="43">
        <v>22</v>
      </c>
      <c r="C28" s="104"/>
      <c r="D28" s="57"/>
      <c r="E28" s="96"/>
      <c r="F28" s="40"/>
      <c r="G28" s="44"/>
      <c r="I28" s="58"/>
    </row>
    <row r="29" spans="1:7" ht="15" customHeight="1">
      <c r="A29" s="33"/>
      <c r="B29" s="39">
        <v>23</v>
      </c>
      <c r="C29" s="104"/>
      <c r="D29" s="57"/>
      <c r="E29" s="96"/>
      <c r="F29" s="40"/>
      <c r="G29" s="44"/>
    </row>
    <row r="30" spans="1:7" ht="15" customHeight="1">
      <c r="A30" s="33"/>
      <c r="B30" s="41">
        <v>24</v>
      </c>
      <c r="C30" s="104"/>
      <c r="D30" s="57"/>
      <c r="E30" s="96"/>
      <c r="F30" s="40"/>
      <c r="G30" s="44"/>
    </row>
    <row r="31" spans="1:7" ht="15" customHeight="1">
      <c r="A31" s="33"/>
      <c r="B31" s="41">
        <v>25</v>
      </c>
      <c r="C31" s="104"/>
      <c r="D31" s="57"/>
      <c r="E31" s="96"/>
      <c r="F31" s="40"/>
      <c r="G31" s="44"/>
    </row>
    <row r="32" spans="1:7" ht="15" customHeight="1">
      <c r="A32" s="33"/>
      <c r="B32" s="43">
        <v>26</v>
      </c>
      <c r="C32" s="104"/>
      <c r="D32" s="57"/>
      <c r="E32" s="96"/>
      <c r="F32" s="40"/>
      <c r="G32" s="44"/>
    </row>
    <row r="33" spans="1:7" ht="15" customHeight="1">
      <c r="A33" s="33"/>
      <c r="B33" s="39">
        <v>27</v>
      </c>
      <c r="C33" s="104"/>
      <c r="D33" s="57"/>
      <c r="E33" s="96"/>
      <c r="F33" s="40"/>
      <c r="G33" s="44"/>
    </row>
    <row r="34" spans="1:7" ht="15" customHeight="1">
      <c r="A34" s="33"/>
      <c r="B34" s="41">
        <v>28</v>
      </c>
      <c r="C34" s="104"/>
      <c r="D34" s="57"/>
      <c r="E34" s="96"/>
      <c r="F34" s="40"/>
      <c r="G34" s="44"/>
    </row>
    <row r="35" spans="1:7" ht="16.5" customHeight="1">
      <c r="A35" s="33"/>
      <c r="B35" s="41">
        <v>29</v>
      </c>
      <c r="C35" s="104"/>
      <c r="D35" s="57"/>
      <c r="E35" s="96"/>
      <c r="F35" s="40"/>
      <c r="G35" s="44"/>
    </row>
    <row r="36" spans="1:7" ht="17.25" customHeight="1">
      <c r="A36" s="33"/>
      <c r="B36" s="43">
        <v>30</v>
      </c>
      <c r="C36" s="104"/>
      <c r="D36" s="57"/>
      <c r="E36" s="96"/>
      <c r="F36" s="40"/>
      <c r="G36" s="44"/>
    </row>
    <row r="37" spans="1:7" ht="15" customHeight="1">
      <c r="A37" s="33"/>
      <c r="B37" s="39">
        <v>31</v>
      </c>
      <c r="C37" s="104"/>
      <c r="D37" s="57"/>
      <c r="E37" s="96"/>
      <c r="F37" s="40"/>
      <c r="G37" s="44"/>
    </row>
    <row r="38" spans="1:7" ht="15" customHeight="1">
      <c r="A38" s="33"/>
      <c r="B38" s="41">
        <v>32</v>
      </c>
      <c r="C38" s="104"/>
      <c r="D38" s="69"/>
      <c r="E38" s="96"/>
      <c r="F38" s="40"/>
      <c r="G38" s="44"/>
    </row>
    <row r="39" spans="1:7" ht="15" customHeight="1">
      <c r="A39" s="33"/>
      <c r="B39" s="41">
        <v>33</v>
      </c>
      <c r="C39" s="104"/>
      <c r="D39" s="69"/>
      <c r="E39" s="69"/>
      <c r="F39" s="40"/>
      <c r="G39" s="44"/>
    </row>
    <row r="40" spans="1:7" ht="15" customHeight="1">
      <c r="A40" s="33"/>
      <c r="B40" s="43">
        <v>34</v>
      </c>
      <c r="C40" s="104"/>
      <c r="D40" s="69"/>
      <c r="E40" s="69"/>
      <c r="F40" s="40"/>
      <c r="G40" s="44"/>
    </row>
    <row r="41" spans="1:7" ht="15" customHeight="1">
      <c r="A41" s="33"/>
      <c r="B41" s="39">
        <v>35</v>
      </c>
      <c r="C41" s="104"/>
      <c r="D41" s="57"/>
      <c r="E41" s="69"/>
      <c r="F41" s="40"/>
      <c r="G41" s="44"/>
    </row>
    <row r="42" spans="1:7" ht="15" customHeight="1">
      <c r="A42" s="33"/>
      <c r="B42" s="41">
        <v>36</v>
      </c>
      <c r="C42" s="104"/>
      <c r="D42" s="57"/>
      <c r="E42" s="69"/>
      <c r="F42" s="40"/>
      <c r="G42" s="44"/>
    </row>
    <row r="43" spans="1:7" ht="15" customHeight="1">
      <c r="A43" s="33"/>
      <c r="B43" s="41">
        <v>37</v>
      </c>
      <c r="C43" s="104"/>
      <c r="D43" s="57"/>
      <c r="E43" s="69"/>
      <c r="F43" s="40"/>
      <c r="G43" s="44"/>
    </row>
    <row r="44" spans="1:7" ht="15" customHeight="1">
      <c r="A44" s="33"/>
      <c r="B44" s="43">
        <v>38</v>
      </c>
      <c r="C44" s="104"/>
      <c r="D44" s="57"/>
      <c r="E44" s="69"/>
      <c r="F44" s="40"/>
      <c r="G44" s="44"/>
    </row>
    <row r="45" spans="1:7" ht="15" customHeight="1">
      <c r="A45" s="33"/>
      <c r="B45" s="39">
        <v>39</v>
      </c>
      <c r="C45" s="104"/>
      <c r="D45" s="57"/>
      <c r="E45" s="69"/>
      <c r="F45" s="40"/>
      <c r="G45" s="44"/>
    </row>
    <row r="46" spans="1:7" ht="15" customHeight="1">
      <c r="A46" s="33"/>
      <c r="B46" s="41">
        <v>40</v>
      </c>
      <c r="C46" s="104"/>
      <c r="D46" s="57"/>
      <c r="E46" s="69"/>
      <c r="F46" s="40"/>
      <c r="G46" s="44"/>
    </row>
    <row r="47" spans="1:7" ht="15" customHeight="1">
      <c r="A47" s="33"/>
      <c r="B47" s="41">
        <v>41</v>
      </c>
      <c r="C47" s="104"/>
      <c r="D47" s="57"/>
      <c r="E47" s="69"/>
      <c r="F47" s="40"/>
      <c r="G47" s="44"/>
    </row>
    <row r="48" spans="1:7" ht="15" customHeight="1">
      <c r="A48" s="33"/>
      <c r="B48" s="43">
        <v>42</v>
      </c>
      <c r="C48" s="104"/>
      <c r="D48" s="57"/>
      <c r="E48" s="69"/>
      <c r="F48" s="40"/>
      <c r="G48" s="44"/>
    </row>
    <row r="49" spans="1:7" ht="15">
      <c r="A49" s="33"/>
      <c r="B49" s="39">
        <v>43</v>
      </c>
      <c r="C49" s="104"/>
      <c r="D49" s="57"/>
      <c r="E49" s="69"/>
      <c r="F49" s="40"/>
      <c r="G49" s="44"/>
    </row>
    <row r="50" spans="1:7" ht="15" customHeight="1">
      <c r="A50" s="33"/>
      <c r="B50" s="41">
        <v>44</v>
      </c>
      <c r="C50" s="104"/>
      <c r="D50" s="57"/>
      <c r="E50" s="69"/>
      <c r="F50" s="40"/>
      <c r="G50" s="44"/>
    </row>
    <row r="51" spans="1:7" ht="15" customHeight="1">
      <c r="A51" s="33"/>
      <c r="B51" s="41">
        <v>45</v>
      </c>
      <c r="C51" s="104"/>
      <c r="D51" s="57"/>
      <c r="E51" s="69"/>
      <c r="F51" s="40"/>
      <c r="G51" s="44"/>
    </row>
    <row r="52" spans="1:7" ht="15" customHeight="1">
      <c r="A52" s="33"/>
      <c r="B52" s="43">
        <v>46</v>
      </c>
      <c r="C52" s="104"/>
      <c r="D52" s="57"/>
      <c r="E52" s="69"/>
      <c r="F52" s="40"/>
      <c r="G52" s="44"/>
    </row>
    <row r="53" spans="1:7" ht="15" customHeight="1">
      <c r="A53" s="33"/>
      <c r="B53" s="39">
        <v>47</v>
      </c>
      <c r="C53" s="104"/>
      <c r="D53" s="57"/>
      <c r="E53" s="69"/>
      <c r="F53" s="40"/>
      <c r="G53" s="44"/>
    </row>
    <row r="54" spans="1:7" ht="15" customHeight="1">
      <c r="A54" s="33"/>
      <c r="B54" s="41">
        <v>48</v>
      </c>
      <c r="C54" s="104"/>
      <c r="D54" s="57"/>
      <c r="E54" s="69"/>
      <c r="F54" s="40"/>
      <c r="G54" s="44"/>
    </row>
    <row r="55" spans="1:8" s="1" customFormat="1" ht="15" customHeight="1">
      <c r="A55" s="36"/>
      <c r="B55" s="41">
        <v>49</v>
      </c>
      <c r="C55" s="104"/>
      <c r="D55" s="57"/>
      <c r="E55" s="69"/>
      <c r="F55" s="40"/>
      <c r="G55" s="44"/>
      <c r="H55" s="2"/>
    </row>
    <row r="56" spans="1:7" ht="15" customHeight="1">
      <c r="A56" s="33"/>
      <c r="B56" s="43">
        <v>50</v>
      </c>
      <c r="C56" s="104"/>
      <c r="D56" s="57"/>
      <c r="E56" s="69"/>
      <c r="F56" s="40"/>
      <c r="G56" s="44"/>
    </row>
    <row r="57" spans="1:7" ht="15" customHeight="1">
      <c r="A57" s="33"/>
      <c r="B57" s="39">
        <v>51</v>
      </c>
      <c r="C57" s="104"/>
      <c r="D57" s="57"/>
      <c r="E57" s="69"/>
      <c r="F57" s="40"/>
      <c r="G57" s="44"/>
    </row>
    <row r="58" spans="1:7" ht="15" customHeight="1">
      <c r="A58" s="33"/>
      <c r="B58" s="41">
        <v>52</v>
      </c>
      <c r="C58" s="104"/>
      <c r="D58" s="57"/>
      <c r="E58" s="69"/>
      <c r="F58" s="40"/>
      <c r="G58" s="44"/>
    </row>
    <row r="59" spans="1:7" ht="15">
      <c r="A59" s="33"/>
      <c r="B59" s="41">
        <v>53</v>
      </c>
      <c r="C59" s="104"/>
      <c r="D59" s="57"/>
      <c r="E59" s="69"/>
      <c r="F59" s="40"/>
      <c r="G59" s="44"/>
    </row>
    <row r="60" spans="1:7" ht="14.25">
      <c r="A60" s="33"/>
      <c r="B60" s="33"/>
      <c r="C60" s="101"/>
      <c r="D60" s="59"/>
      <c r="E60" s="45"/>
      <c r="F60" s="46"/>
      <c r="G60" s="47"/>
    </row>
    <row r="61" spans="1:7" ht="14.25">
      <c r="A61" s="33"/>
      <c r="B61" s="33"/>
      <c r="C61" s="101"/>
      <c r="D61" s="59"/>
      <c r="E61" s="45"/>
      <c r="F61" s="46"/>
      <c r="G61" s="47"/>
    </row>
    <row r="62" spans="1:7" ht="14.25">
      <c r="A62" s="33"/>
      <c r="B62" s="33"/>
      <c r="C62" s="101"/>
      <c r="D62" s="59"/>
      <c r="E62" s="45"/>
      <c r="F62" s="46"/>
      <c r="G62" s="47"/>
    </row>
    <row r="63" spans="1:7" ht="14.25">
      <c r="A63" s="33"/>
      <c r="B63" s="33"/>
      <c r="C63" s="101"/>
      <c r="D63" s="59"/>
      <c r="E63" s="45"/>
      <c r="F63" s="46"/>
      <c r="G63" s="47"/>
    </row>
    <row r="64" spans="1:7" ht="14.25">
      <c r="A64" s="33"/>
      <c r="B64" s="33"/>
      <c r="C64" s="101"/>
      <c r="D64" s="59"/>
      <c r="E64" s="45"/>
      <c r="F64" s="46"/>
      <c r="G64" s="47"/>
    </row>
    <row r="65" spans="4:7" ht="12">
      <c r="D65" s="60"/>
      <c r="E65" s="5"/>
      <c r="F65" s="8"/>
      <c r="G65" s="6"/>
    </row>
    <row r="66" spans="4:7" ht="12">
      <c r="D66" s="60"/>
      <c r="E66" s="5"/>
      <c r="F66" s="8"/>
      <c r="G66" s="6"/>
    </row>
    <row r="67" spans="4:7" ht="12">
      <c r="D67" s="60"/>
      <c r="E67" s="5"/>
      <c r="F67" s="8"/>
      <c r="G67" s="6"/>
    </row>
    <row r="68" spans="4:7" ht="12">
      <c r="D68" s="60"/>
      <c r="E68" s="5"/>
      <c r="F68" s="8"/>
      <c r="G68" s="6"/>
    </row>
    <row r="69" spans="4:7" ht="12">
      <c r="D69" s="60"/>
      <c r="E69" s="5"/>
      <c r="F69" s="8"/>
      <c r="G69" s="6"/>
    </row>
    <row r="70" spans="4:7" ht="12">
      <c r="D70" s="60"/>
      <c r="E70" s="5"/>
      <c r="F70" s="8"/>
      <c r="G70" s="6"/>
    </row>
    <row r="71" spans="4:7" ht="12">
      <c r="D71" s="60"/>
      <c r="E71" s="5"/>
      <c r="F71" s="8"/>
      <c r="G71" s="6"/>
    </row>
    <row r="72" spans="4:7" ht="12">
      <c r="D72" s="60"/>
      <c r="E72" s="5"/>
      <c r="F72" s="8"/>
      <c r="G72" s="6"/>
    </row>
    <row r="73" spans="4:7" ht="12">
      <c r="D73" s="60"/>
      <c r="E73" s="5"/>
      <c r="F73" s="8"/>
      <c r="G73" s="6"/>
    </row>
    <row r="74" spans="4:7" ht="12">
      <c r="D74" s="60"/>
      <c r="E74" s="5"/>
      <c r="F74" s="8"/>
      <c r="G74" s="6"/>
    </row>
    <row r="75" spans="4:7" ht="12">
      <c r="D75" s="60"/>
      <c r="E75" s="5"/>
      <c r="F75" s="8"/>
      <c r="G75" s="6"/>
    </row>
    <row r="76" spans="4:7" ht="12">
      <c r="D76" s="60"/>
      <c r="E76" s="5"/>
      <c r="F76" s="8"/>
      <c r="G76" s="6"/>
    </row>
    <row r="77" spans="4:7" ht="12">
      <c r="D77" s="60"/>
      <c r="E77" s="5"/>
      <c r="F77" s="8"/>
      <c r="G77" s="6"/>
    </row>
    <row r="78" spans="4:7" ht="12">
      <c r="D78" s="60"/>
      <c r="E78" s="5"/>
      <c r="F78" s="8"/>
      <c r="G78" s="6"/>
    </row>
    <row r="79" spans="4:7" ht="12">
      <c r="D79" s="60"/>
      <c r="E79" s="5"/>
      <c r="F79" s="8"/>
      <c r="G79" s="6"/>
    </row>
    <row r="80" spans="4:7" ht="12">
      <c r="D80" s="60"/>
      <c r="E80" s="5"/>
      <c r="F80" s="8"/>
      <c r="G80" s="6"/>
    </row>
    <row r="81" spans="4:7" ht="12">
      <c r="D81" s="60"/>
      <c r="E81" s="5"/>
      <c r="F81" s="8"/>
      <c r="G81" s="6"/>
    </row>
    <row r="82" spans="4:7" ht="12">
      <c r="D82" s="60"/>
      <c r="E82" s="5"/>
      <c r="F82" s="8"/>
      <c r="G82" s="6"/>
    </row>
    <row r="83" spans="4:7" ht="12">
      <c r="D83" s="60"/>
      <c r="E83" s="5"/>
      <c r="F83" s="8"/>
      <c r="G83" s="6"/>
    </row>
    <row r="84" spans="4:7" ht="12">
      <c r="D84" s="60"/>
      <c r="E84" s="5"/>
      <c r="F84" s="8"/>
      <c r="G84" s="6"/>
    </row>
    <row r="85" spans="4:7" ht="12">
      <c r="D85" s="60"/>
      <c r="E85" s="5"/>
      <c r="F85" s="8"/>
      <c r="G85" s="6"/>
    </row>
    <row r="86" spans="4:7" ht="12">
      <c r="D86" s="60"/>
      <c r="E86" s="5"/>
      <c r="F86" s="8"/>
      <c r="G86" s="6"/>
    </row>
    <row r="87" spans="4:7" ht="12">
      <c r="D87" s="60"/>
      <c r="E87" s="5"/>
      <c r="F87" s="8"/>
      <c r="G87" s="6"/>
    </row>
    <row r="88" spans="4:7" ht="12">
      <c r="D88" s="60"/>
      <c r="E88" s="5"/>
      <c r="F88" s="8"/>
      <c r="G88" s="6"/>
    </row>
    <row r="89" spans="4:7" ht="12">
      <c r="D89" s="60"/>
      <c r="E89" s="5"/>
      <c r="F89" s="8"/>
      <c r="G89" s="6"/>
    </row>
    <row r="90" spans="4:7" ht="12">
      <c r="D90" s="60"/>
      <c r="E90" s="5"/>
      <c r="F90" s="8"/>
      <c r="G90" s="6"/>
    </row>
  </sheetData>
  <sheetProtection/>
  <mergeCells count="3">
    <mergeCell ref="B2:G2"/>
    <mergeCell ref="D3:G3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zoomScale="85" zoomScaleNormal="85" workbookViewId="0" topLeftCell="A1">
      <pane xSplit="3" ySplit="3" topLeftCell="D4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62" sqref="F62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16.00390625" style="4" bestFit="1" customWidth="1"/>
    <col min="4" max="4" width="11.28125" style="2" bestFit="1" customWidth="1"/>
    <col min="5" max="6" width="15.8515625" style="2" customWidth="1"/>
    <col min="7" max="16384" width="9.140625" style="2" customWidth="1"/>
  </cols>
  <sheetData>
    <row r="1" spans="1:3" ht="12.75" thickBot="1">
      <c r="A1" s="11"/>
      <c r="B1" s="11"/>
      <c r="C1" s="13"/>
    </row>
    <row r="2" spans="1:6" ht="15.75">
      <c r="A2" s="11"/>
      <c r="B2" s="145" t="s">
        <v>47</v>
      </c>
      <c r="C2" s="146"/>
      <c r="D2" s="146"/>
      <c r="E2" s="146"/>
      <c r="F2" s="113"/>
    </row>
    <row r="3" spans="1:6" s="1" customFormat="1" ht="18" thickBot="1">
      <c r="A3" s="14"/>
      <c r="B3" s="76" t="s">
        <v>13</v>
      </c>
      <c r="C3" s="71" t="s">
        <v>0</v>
      </c>
      <c r="D3" s="107" t="s">
        <v>34</v>
      </c>
      <c r="E3" s="107" t="s">
        <v>38</v>
      </c>
      <c r="F3" s="91" t="s">
        <v>52</v>
      </c>
    </row>
    <row r="4" spans="1:6" ht="15">
      <c r="A4" s="11"/>
      <c r="B4" s="32">
        <v>1</v>
      </c>
      <c r="C4" s="123">
        <f>'Sunflower 2020_21'!C7</f>
        <v>43896</v>
      </c>
      <c r="D4" s="120">
        <v>0</v>
      </c>
      <c r="E4" s="114">
        <f>' Sunflower 2019_20'!F7</f>
        <v>670</v>
      </c>
      <c r="F4" s="114">
        <f>'Sunflower 2020_21'!G7</f>
        <v>34</v>
      </c>
    </row>
    <row r="5" spans="1:6" ht="15">
      <c r="A5" s="11"/>
      <c r="B5" s="32">
        <v>2</v>
      </c>
      <c r="C5" s="123">
        <f>'Sunflower 2020_21'!C8</f>
        <v>43903</v>
      </c>
      <c r="D5" s="120">
        <v>0</v>
      </c>
      <c r="E5" s="114">
        <f>' Sunflower 2019_20'!F8</f>
        <v>1229</v>
      </c>
      <c r="F5" s="114">
        <f>'Sunflower 2020_21'!G8</f>
        <v>592</v>
      </c>
    </row>
    <row r="6" spans="1:6" ht="15">
      <c r="A6" s="11"/>
      <c r="B6" s="32">
        <v>3</v>
      </c>
      <c r="C6" s="123">
        <f>'Sunflower 2020_21'!C9</f>
        <v>43910</v>
      </c>
      <c r="D6" s="120">
        <v>0</v>
      </c>
      <c r="E6" s="114">
        <f>' Sunflower 2019_20'!F9</f>
        <v>932</v>
      </c>
      <c r="F6" s="114">
        <f>'Sunflower 2020_21'!G9</f>
        <v>1026</v>
      </c>
    </row>
    <row r="7" spans="1:6" ht="15">
      <c r="A7" s="11"/>
      <c r="B7" s="32">
        <v>4</v>
      </c>
      <c r="C7" s="123">
        <f>'Sunflower 2020_21'!C10</f>
        <v>43917</v>
      </c>
      <c r="D7" s="120">
        <v>0</v>
      </c>
      <c r="E7" s="114">
        <f>' Sunflower 2019_20'!F10</f>
        <v>925</v>
      </c>
      <c r="F7" s="114">
        <f>'Sunflower 2020_21'!G10</f>
        <v>4057</v>
      </c>
    </row>
    <row r="8" spans="1:6" ht="15">
      <c r="A8" s="11"/>
      <c r="B8" s="32">
        <v>5</v>
      </c>
      <c r="C8" s="123"/>
      <c r="D8" s="120">
        <v>9613</v>
      </c>
      <c r="E8" s="114">
        <f>' Sunflower 2019_20'!F11</f>
        <v>2239</v>
      </c>
      <c r="F8" s="114"/>
    </row>
    <row r="9" spans="1:6" ht="15">
      <c r="A9" s="11"/>
      <c r="B9" s="32">
        <v>6</v>
      </c>
      <c r="C9" s="123"/>
      <c r="D9" s="120">
        <v>0</v>
      </c>
      <c r="E9" s="114">
        <f>' Sunflower 2019_20'!F12</f>
        <v>1113</v>
      </c>
      <c r="F9" s="114"/>
    </row>
    <row r="10" spans="1:6" ht="15">
      <c r="A10" s="11"/>
      <c r="B10" s="32">
        <v>7</v>
      </c>
      <c r="C10" s="123"/>
      <c r="D10" s="120">
        <v>0</v>
      </c>
      <c r="E10" s="114">
        <f>' Sunflower 2019_20'!F13</f>
        <v>1423</v>
      </c>
      <c r="F10" s="114"/>
    </row>
    <row r="11" spans="1:6" ht="15" customHeight="1">
      <c r="A11" s="11"/>
      <c r="B11" s="32">
        <v>8</v>
      </c>
      <c r="C11" s="123"/>
      <c r="D11" s="120">
        <v>0</v>
      </c>
      <c r="E11" s="114">
        <f>' Sunflower 2019_20'!F14</f>
        <v>6092</v>
      </c>
      <c r="F11" s="114"/>
    </row>
    <row r="12" spans="1:6" ht="15" customHeight="1">
      <c r="A12" s="11"/>
      <c r="B12" s="32">
        <v>9</v>
      </c>
      <c r="C12" s="123"/>
      <c r="D12" s="120">
        <v>109677</v>
      </c>
      <c r="E12" s="114">
        <f>' Sunflower 2019_20'!F15</f>
        <v>10081</v>
      </c>
      <c r="F12" s="114"/>
    </row>
    <row r="13" spans="1:6" ht="15" customHeight="1">
      <c r="A13" s="11"/>
      <c r="B13" s="32">
        <v>10</v>
      </c>
      <c r="C13" s="123"/>
      <c r="D13" s="120">
        <v>0</v>
      </c>
      <c r="E13" s="114">
        <f>' Sunflower 2019_20'!F16</f>
        <v>10026</v>
      </c>
      <c r="F13" s="114"/>
    </row>
    <row r="14" spans="1:6" ht="15" customHeight="1">
      <c r="A14" s="11"/>
      <c r="B14" s="32">
        <v>11</v>
      </c>
      <c r="C14" s="123"/>
      <c r="D14" s="120">
        <v>0</v>
      </c>
      <c r="E14" s="114">
        <f>' Sunflower 2019_20'!F17</f>
        <v>17580</v>
      </c>
      <c r="F14" s="114"/>
    </row>
    <row r="15" spans="1:6" ht="15" customHeight="1">
      <c r="A15" s="11"/>
      <c r="B15" s="32">
        <v>12</v>
      </c>
      <c r="C15" s="123"/>
      <c r="D15" s="120">
        <v>0</v>
      </c>
      <c r="E15" s="114">
        <f>' Sunflower 2019_20'!F18</f>
        <v>24924</v>
      </c>
      <c r="F15" s="114"/>
    </row>
    <row r="16" spans="1:6" ht="15" customHeight="1">
      <c r="A16" s="11"/>
      <c r="B16" s="32">
        <v>13</v>
      </c>
      <c r="C16" s="123"/>
      <c r="D16" s="120">
        <v>231151</v>
      </c>
      <c r="E16" s="114">
        <f>' Sunflower 2019_20'!F19</f>
        <v>41246</v>
      </c>
      <c r="F16" s="114"/>
    </row>
    <row r="17" spans="1:6" ht="15" customHeight="1">
      <c r="A17" s="11"/>
      <c r="B17" s="32">
        <v>14</v>
      </c>
      <c r="C17" s="123"/>
      <c r="D17" s="120">
        <v>2476</v>
      </c>
      <c r="E17" s="114">
        <f>' Sunflower 2019_20'!F20</f>
        <v>73007</v>
      </c>
      <c r="F17" s="114"/>
    </row>
    <row r="18" spans="1:6" ht="15" customHeight="1">
      <c r="A18" s="11"/>
      <c r="B18" s="32">
        <v>15</v>
      </c>
      <c r="C18" s="123"/>
      <c r="D18" s="120">
        <v>39236</v>
      </c>
      <c r="E18" s="114">
        <f>' Sunflower 2019_20'!F21</f>
        <v>56131</v>
      </c>
      <c r="F18" s="114"/>
    </row>
    <row r="19" spans="1:6" ht="15" customHeight="1">
      <c r="A19" s="11"/>
      <c r="B19" s="32">
        <v>16</v>
      </c>
      <c r="C19" s="123"/>
      <c r="D19" s="120">
        <v>45410</v>
      </c>
      <c r="E19" s="114">
        <f>' Sunflower 2019_20'!F22</f>
        <v>53151</v>
      </c>
      <c r="F19" s="114"/>
    </row>
    <row r="20" spans="1:6" ht="15" customHeight="1">
      <c r="A20" s="11"/>
      <c r="B20" s="32">
        <v>17</v>
      </c>
      <c r="C20" s="123"/>
      <c r="D20" s="120">
        <v>55110</v>
      </c>
      <c r="E20" s="114">
        <f>' Sunflower 2019_20'!F23</f>
        <v>43137</v>
      </c>
      <c r="F20" s="114"/>
    </row>
    <row r="21" spans="1:6" ht="15" customHeight="1">
      <c r="A21" s="11"/>
      <c r="B21" s="32">
        <f>' Sunflower 2019_20'!B24</f>
        <v>18</v>
      </c>
      <c r="C21" s="123"/>
      <c r="D21" s="120">
        <v>107964</v>
      </c>
      <c r="E21" s="114">
        <f>' Sunflower 2019_20'!F24</f>
        <v>83104</v>
      </c>
      <c r="F21" s="114"/>
    </row>
    <row r="22" spans="1:6" ht="15" customHeight="1">
      <c r="A22" s="11"/>
      <c r="B22" s="32">
        <f>' Sunflower 2019_20'!B25</f>
        <v>19</v>
      </c>
      <c r="C22" s="123"/>
      <c r="D22" s="120">
        <v>71801</v>
      </c>
      <c r="E22" s="114">
        <f>' Sunflower 2019_20'!F25</f>
        <v>59121</v>
      </c>
      <c r="F22" s="114"/>
    </row>
    <row r="23" spans="1:6" ht="15" customHeight="1">
      <c r="A23" s="11"/>
      <c r="B23" s="32">
        <f>' Sunflower 2019_20'!B26</f>
        <v>20</v>
      </c>
      <c r="C23" s="123"/>
      <c r="D23" s="120">
        <v>49667</v>
      </c>
      <c r="E23" s="114">
        <f>' Sunflower 2019_20'!F26</f>
        <v>63782</v>
      </c>
      <c r="F23" s="114"/>
    </row>
    <row r="24" spans="1:6" ht="15" customHeight="1">
      <c r="A24" s="11"/>
      <c r="B24" s="32">
        <f>' Sunflower 2019_20'!B27</f>
        <v>21</v>
      </c>
      <c r="C24" s="123"/>
      <c r="D24" s="120">
        <v>35087</v>
      </c>
      <c r="E24" s="114">
        <f>' Sunflower 2019_20'!F27</f>
        <v>37323</v>
      </c>
      <c r="F24" s="114"/>
    </row>
    <row r="25" spans="1:6" ht="15" customHeight="1">
      <c r="A25" s="11"/>
      <c r="B25" s="32">
        <f>' Sunflower 2019_20'!B28</f>
        <v>22</v>
      </c>
      <c r="C25" s="123"/>
      <c r="D25" s="120">
        <v>58151</v>
      </c>
      <c r="E25" s="114">
        <f>' Sunflower 2019_20'!F28</f>
        <v>66503</v>
      </c>
      <c r="F25" s="114"/>
    </row>
    <row r="26" spans="1:6" ht="15" customHeight="1">
      <c r="A26" s="11"/>
      <c r="B26" s="32">
        <f>' Sunflower 2019_20'!B29</f>
        <v>23</v>
      </c>
      <c r="C26" s="123"/>
      <c r="D26" s="120">
        <v>5972</v>
      </c>
      <c r="E26" s="114">
        <f>' Sunflower 2019_20'!F29</f>
        <v>1123</v>
      </c>
      <c r="F26" s="114"/>
    </row>
    <row r="27" spans="1:6" ht="15" customHeight="1">
      <c r="A27" s="11"/>
      <c r="B27" s="32">
        <f>' Sunflower 2019_20'!B30</f>
        <v>24</v>
      </c>
      <c r="C27" s="123"/>
      <c r="D27" s="120">
        <v>8246</v>
      </c>
      <c r="E27" s="114">
        <f>' Sunflower 2019_20'!F30</f>
        <v>2717</v>
      </c>
      <c r="F27" s="114"/>
    </row>
    <row r="28" spans="1:6" ht="15" customHeight="1">
      <c r="A28" s="11"/>
      <c r="B28" s="32">
        <f>' Sunflower 2019_20'!B31</f>
        <v>25</v>
      </c>
      <c r="C28" s="123"/>
      <c r="D28" s="120">
        <v>5015</v>
      </c>
      <c r="E28" s="114">
        <f>' Sunflower 2019_20'!F31</f>
        <v>1858</v>
      </c>
      <c r="F28" s="114"/>
    </row>
    <row r="29" spans="1:6" ht="15" customHeight="1">
      <c r="A29" s="11"/>
      <c r="B29" s="32">
        <f>' Sunflower 2019_20'!B32</f>
        <v>26</v>
      </c>
      <c r="C29" s="123"/>
      <c r="D29" s="120">
        <v>3065</v>
      </c>
      <c r="E29" s="114">
        <f>' Sunflower 2019_20'!F32</f>
        <v>1924</v>
      </c>
      <c r="F29" s="114"/>
    </row>
    <row r="30" spans="1:6" ht="15" customHeight="1">
      <c r="A30" s="11"/>
      <c r="B30" s="32">
        <f>' Sunflower 2019_20'!B33</f>
        <v>27</v>
      </c>
      <c r="C30" s="123"/>
      <c r="D30" s="120">
        <v>11179</v>
      </c>
      <c r="E30" s="114">
        <f>' Sunflower 2019_20'!F33</f>
        <v>6549</v>
      </c>
      <c r="F30" s="114"/>
    </row>
    <row r="31" spans="1:6" ht="15" customHeight="1">
      <c r="A31" s="11"/>
      <c r="B31" s="32">
        <f>' Sunflower 2019_20'!B34</f>
        <v>28</v>
      </c>
      <c r="C31" s="123"/>
      <c r="D31" s="120">
        <v>761</v>
      </c>
      <c r="E31" s="114">
        <f>' Sunflower 2019_20'!F34</f>
        <v>276</v>
      </c>
      <c r="F31" s="114"/>
    </row>
    <row r="32" spans="1:6" ht="15" customHeight="1">
      <c r="A32" s="11"/>
      <c r="B32" s="32">
        <f>' Sunflower 2019_20'!B35</f>
        <v>29</v>
      </c>
      <c r="C32" s="123"/>
      <c r="D32" s="120">
        <v>465</v>
      </c>
      <c r="E32" s="114">
        <f>' Sunflower 2019_20'!F35</f>
        <v>591</v>
      </c>
      <c r="F32" s="114"/>
    </row>
    <row r="33" spans="1:6" ht="15" customHeight="1">
      <c r="A33" s="11"/>
      <c r="B33" s="32">
        <f>' Sunflower 2019_20'!B36</f>
        <v>30</v>
      </c>
      <c r="C33" s="123"/>
      <c r="D33" s="120">
        <v>374</v>
      </c>
      <c r="E33" s="114">
        <f>' Sunflower 2019_20'!F36</f>
        <v>195</v>
      </c>
      <c r="F33" s="114"/>
    </row>
    <row r="34" spans="1:6" ht="15" customHeight="1">
      <c r="A34" s="11"/>
      <c r="B34" s="32">
        <f>' Sunflower 2019_20'!B37</f>
        <v>31</v>
      </c>
      <c r="C34" s="123"/>
      <c r="D34" s="120">
        <v>3635</v>
      </c>
      <c r="E34" s="114">
        <f>' Sunflower 2019_20'!F37</f>
        <v>1684</v>
      </c>
      <c r="F34" s="114"/>
    </row>
    <row r="35" spans="1:6" ht="15" customHeight="1">
      <c r="A35" s="11"/>
      <c r="B35" s="32">
        <f>' Sunflower 2019_20'!B38</f>
        <v>32</v>
      </c>
      <c r="C35" s="123"/>
      <c r="D35" s="120">
        <v>23</v>
      </c>
      <c r="E35" s="114">
        <f>' Sunflower 2019_20'!F38</f>
        <v>60</v>
      </c>
      <c r="F35" s="114"/>
    </row>
    <row r="36" spans="1:6" ht="15" customHeight="1">
      <c r="A36" s="11"/>
      <c r="B36" s="32">
        <v>33</v>
      </c>
      <c r="C36" s="123"/>
      <c r="D36" s="120">
        <v>159</v>
      </c>
      <c r="E36" s="114">
        <f>' Sunflower 2019_20'!F39</f>
        <v>477</v>
      </c>
      <c r="F36" s="114"/>
    </row>
    <row r="37" spans="1:6" ht="15" customHeight="1">
      <c r="A37" s="11"/>
      <c r="B37" s="32">
        <v>34</v>
      </c>
      <c r="C37" s="123"/>
      <c r="D37" s="120">
        <v>510</v>
      </c>
      <c r="E37" s="114">
        <f>' Sunflower 2019_20'!F40</f>
        <v>352</v>
      </c>
      <c r="F37" s="114"/>
    </row>
    <row r="38" spans="1:6" ht="15" customHeight="1">
      <c r="A38" s="11"/>
      <c r="B38" s="32">
        <f>' Sunflower 2019_20'!B41</f>
        <v>35</v>
      </c>
      <c r="C38" s="123"/>
      <c r="D38" s="120">
        <v>1381</v>
      </c>
      <c r="E38" s="114">
        <f>' Sunflower 2019_20'!F41</f>
        <v>1568</v>
      </c>
      <c r="F38" s="114"/>
    </row>
    <row r="39" spans="1:6" ht="15" customHeight="1">
      <c r="A39" s="11"/>
      <c r="B39" s="32">
        <f>' Sunflower 2019_20'!B42</f>
        <v>36</v>
      </c>
      <c r="C39" s="123"/>
      <c r="D39" s="120">
        <v>20</v>
      </c>
      <c r="E39" s="114">
        <f>' Sunflower 2019_20'!F42</f>
        <v>10</v>
      </c>
      <c r="F39" s="114"/>
    </row>
    <row r="40" spans="1:6" ht="15" customHeight="1">
      <c r="A40" s="11"/>
      <c r="B40" s="32">
        <f>' Sunflower 2019_20'!B43</f>
        <v>37</v>
      </c>
      <c r="C40" s="123"/>
      <c r="D40" s="120">
        <v>100</v>
      </c>
      <c r="E40" s="114">
        <f>' Sunflower 2019_20'!F43</f>
        <v>74</v>
      </c>
      <c r="F40" s="114"/>
    </row>
    <row r="41" spans="1:6" ht="15" customHeight="1">
      <c r="A41" s="11"/>
      <c r="B41" s="32">
        <f>' Sunflower 2019_20'!B44</f>
        <v>38</v>
      </c>
      <c r="C41" s="123"/>
      <c r="D41" s="120">
        <v>88</v>
      </c>
      <c r="E41" s="114">
        <f>' Sunflower 2019_20'!F44</f>
        <v>25</v>
      </c>
      <c r="F41" s="114"/>
    </row>
    <row r="42" spans="1:6" ht="15" customHeight="1">
      <c r="A42" s="11"/>
      <c r="B42" s="32">
        <f>' Sunflower 2019_20'!B45</f>
        <v>39</v>
      </c>
      <c r="C42" s="123"/>
      <c r="D42" s="120">
        <v>78</v>
      </c>
      <c r="E42" s="114">
        <f>' Sunflower 2019_20'!F45</f>
        <v>88</v>
      </c>
      <c r="F42" s="114"/>
    </row>
    <row r="43" spans="1:6" ht="15" customHeight="1">
      <c r="A43" s="11"/>
      <c r="B43" s="32">
        <f>' Sunflower 2019_20'!B46</f>
        <v>40</v>
      </c>
      <c r="C43" s="123"/>
      <c r="D43" s="120">
        <v>2249</v>
      </c>
      <c r="E43" s="114">
        <f>' Sunflower 2019_20'!F46</f>
        <v>640</v>
      </c>
      <c r="F43" s="114"/>
    </row>
    <row r="44" spans="1:6" ht="15" customHeight="1">
      <c r="A44" s="11"/>
      <c r="B44" s="32">
        <f>' Sunflower 2019_20'!B47</f>
        <v>41</v>
      </c>
      <c r="C44" s="123"/>
      <c r="D44" s="120">
        <v>150</v>
      </c>
      <c r="E44" s="114">
        <f>' Sunflower 2019_20'!F47</f>
        <v>279</v>
      </c>
      <c r="F44" s="114"/>
    </row>
    <row r="45" spans="1:6" ht="15" customHeight="1">
      <c r="A45" s="11"/>
      <c r="B45" s="32">
        <f>' Sunflower 2019_20'!B48</f>
        <v>42</v>
      </c>
      <c r="C45" s="68"/>
      <c r="D45" s="120">
        <v>105</v>
      </c>
      <c r="E45" s="114">
        <f>' Sunflower 2019_20'!F48</f>
        <v>139</v>
      </c>
      <c r="F45" s="114"/>
    </row>
    <row r="46" spans="1:6" ht="15" customHeight="1">
      <c r="A46" s="11"/>
      <c r="B46" s="32">
        <f>' Sunflower 2019_20'!B49</f>
        <v>43</v>
      </c>
      <c r="C46" s="68"/>
      <c r="D46" s="120">
        <v>5</v>
      </c>
      <c r="E46" s="114">
        <f>' Sunflower 2019_20'!F49</f>
        <v>46</v>
      </c>
      <c r="F46" s="114"/>
    </row>
    <row r="47" spans="1:6" ht="15" customHeight="1">
      <c r="A47" s="11"/>
      <c r="B47" s="122">
        <f>' Sunflower 2019_20'!B50</f>
        <v>44</v>
      </c>
      <c r="C47" s="68"/>
      <c r="D47" s="120">
        <v>455</v>
      </c>
      <c r="E47" s="114">
        <f>' Sunflower 2019_20'!F50</f>
        <v>-8</v>
      </c>
      <c r="F47" s="114"/>
    </row>
    <row r="48" spans="1:6" ht="15" customHeight="1">
      <c r="A48" s="11"/>
      <c r="B48" s="32">
        <f>' Sunflower 2019_20'!B51</f>
        <v>45</v>
      </c>
      <c r="C48" s="68"/>
      <c r="D48" s="120">
        <v>1</v>
      </c>
      <c r="E48" s="114">
        <f>' Sunflower 2019_20'!F51</f>
        <v>84</v>
      </c>
      <c r="F48" s="114"/>
    </row>
    <row r="49" spans="1:6" ht="15" customHeight="1">
      <c r="A49" s="11"/>
      <c r="B49" s="32">
        <f>' Sunflower 2019_20'!B52</f>
        <v>46</v>
      </c>
      <c r="C49" s="68"/>
      <c r="D49" s="120">
        <v>3</v>
      </c>
      <c r="E49" s="114">
        <f>' Sunflower 2019_20'!F52</f>
        <v>127</v>
      </c>
      <c r="F49" s="114"/>
    </row>
    <row r="50" spans="1:6" ht="15" customHeight="1">
      <c r="A50" s="11"/>
      <c r="B50" s="32">
        <f>' Sunflower 2019_20'!B53</f>
        <v>47</v>
      </c>
      <c r="C50" s="68"/>
      <c r="D50" s="120">
        <v>82</v>
      </c>
      <c r="E50" s="114">
        <f>' Sunflower 2019_20'!F53</f>
        <v>117</v>
      </c>
      <c r="F50" s="114"/>
    </row>
    <row r="51" spans="1:6" ht="15" customHeight="1">
      <c r="A51" s="11"/>
      <c r="B51" s="32">
        <f>' Sunflower 2019_20'!B54</f>
        <v>48</v>
      </c>
      <c r="C51" s="68"/>
      <c r="D51" s="120">
        <v>2731</v>
      </c>
      <c r="E51" s="114">
        <f>' Sunflower 2019_20'!F54</f>
        <v>31</v>
      </c>
      <c r="F51" s="114"/>
    </row>
    <row r="52" spans="1:6" ht="15" customHeight="1">
      <c r="A52" s="11"/>
      <c r="B52" s="32">
        <f>' Sunflower 2019_20'!B55</f>
        <v>49</v>
      </c>
      <c r="C52" s="68"/>
      <c r="D52" s="120">
        <v>25</v>
      </c>
      <c r="E52" s="114">
        <f>' Sunflower 2019_20'!F55</f>
        <v>2297</v>
      </c>
      <c r="F52" s="114"/>
    </row>
    <row r="53" spans="1:6" ht="15" customHeight="1">
      <c r="A53" s="11"/>
      <c r="B53" s="32">
        <f>' Sunflower 2019_20'!B56</f>
        <v>50</v>
      </c>
      <c r="C53" s="68"/>
      <c r="D53" s="120">
        <v>88</v>
      </c>
      <c r="E53" s="114">
        <f>' Sunflower 2019_20'!F56</f>
        <v>192</v>
      </c>
      <c r="F53" s="114"/>
    </row>
    <row r="54" spans="1:6" ht="15" customHeight="1">
      <c r="A54" s="11"/>
      <c r="B54" s="32">
        <f>' Sunflower 2019_20'!B57</f>
        <v>51</v>
      </c>
      <c r="C54" s="68"/>
      <c r="D54" s="120">
        <v>86</v>
      </c>
      <c r="E54" s="114">
        <f>' Sunflower 2019_20'!F57</f>
        <v>30</v>
      </c>
      <c r="F54" s="114"/>
    </row>
    <row r="55" spans="1:6" ht="15" customHeight="1">
      <c r="A55" s="11"/>
      <c r="B55" s="32">
        <f>' Sunflower 2019_20'!B58</f>
        <v>52</v>
      </c>
      <c r="C55" s="68"/>
      <c r="D55" s="120">
        <v>790</v>
      </c>
      <c r="E55" s="114">
        <f>' Sunflower 2019_20'!F58</f>
        <v>178</v>
      </c>
      <c r="F55" s="114"/>
    </row>
    <row r="56" spans="1:6" ht="15" customHeight="1">
      <c r="A56" s="11"/>
      <c r="B56" s="32"/>
      <c r="C56" s="68"/>
      <c r="D56" s="124"/>
      <c r="E56" s="125">
        <v>33</v>
      </c>
      <c r="F56" s="125"/>
    </row>
    <row r="57" spans="1:6" ht="15">
      <c r="A57" s="11"/>
      <c r="B57" s="72" t="s">
        <v>19</v>
      </c>
      <c r="C57" s="126"/>
      <c r="D57" s="74">
        <v>862000</v>
      </c>
      <c r="E57" s="87">
        <v>678000</v>
      </c>
      <c r="F57" s="87">
        <f>'Table-SAGIS deliver vs CEC est'!C6</f>
        <v>699130</v>
      </c>
    </row>
    <row r="58" spans="1:6" ht="14.25" customHeight="1">
      <c r="A58" s="11"/>
      <c r="B58" s="83" t="s">
        <v>26</v>
      </c>
      <c r="C58" s="73"/>
      <c r="D58" s="108">
        <v>0</v>
      </c>
      <c r="E58" s="92">
        <f>'Table-SAGIS deliver vs CEC est'!C7</f>
        <v>0</v>
      </c>
      <c r="F58" s="92">
        <f>'Table-SAGIS deliver vs CEC est'!C7</f>
        <v>0</v>
      </c>
    </row>
    <row r="59" spans="1:6" ht="14.25" customHeight="1">
      <c r="A59" s="11"/>
      <c r="B59" s="84" t="s">
        <v>25</v>
      </c>
      <c r="C59" s="75"/>
      <c r="D59" s="109">
        <f>D57-D58</f>
        <v>862000</v>
      </c>
      <c r="E59" s="115">
        <f>E57-E58</f>
        <v>678000</v>
      </c>
      <c r="F59" s="115">
        <f>F57-F58</f>
        <v>699130</v>
      </c>
    </row>
    <row r="60" spans="1:6" ht="12.75" thickBot="1">
      <c r="A60" s="11"/>
      <c r="B60" s="49"/>
      <c r="C60" s="50"/>
      <c r="D60" s="110"/>
      <c r="E60" s="116"/>
      <c r="F60" s="116"/>
    </row>
    <row r="61" spans="1:6" ht="18" thickBot="1">
      <c r="A61" s="11"/>
      <c r="B61" s="70" t="s">
        <v>24</v>
      </c>
      <c r="C61" s="94"/>
      <c r="D61" s="67" t="s">
        <v>34</v>
      </c>
      <c r="E61" s="91" t="s">
        <v>38</v>
      </c>
      <c r="F61" s="91" t="s">
        <v>38</v>
      </c>
    </row>
    <row r="62" spans="1:6" ht="15.75" thickBot="1">
      <c r="A62" s="11"/>
      <c r="B62" s="66" t="s">
        <v>35</v>
      </c>
      <c r="C62" s="95"/>
      <c r="D62" s="111">
        <f>SUM(D4)</f>
        <v>0</v>
      </c>
      <c r="E62" s="111">
        <f>SUM(E56)</f>
        <v>33</v>
      </c>
      <c r="F62" s="117">
        <f>SUM(F4:F56)</f>
        <v>5709</v>
      </c>
    </row>
    <row r="63" spans="1:6" ht="15.75" thickTop="1">
      <c r="A63" s="11"/>
      <c r="B63" s="100" t="s">
        <v>37</v>
      </c>
      <c r="C63" s="99"/>
      <c r="D63" s="112"/>
      <c r="E63" s="118"/>
      <c r="F63" s="118"/>
    </row>
    <row r="64" spans="1:6" ht="15.75" thickBot="1">
      <c r="A64" s="11"/>
      <c r="B64" s="72" t="s">
        <v>36</v>
      </c>
      <c r="C64" s="93"/>
      <c r="D64" s="88">
        <f>D62/D59</f>
        <v>0</v>
      </c>
      <c r="E64" s="88">
        <f>E62/E59</f>
        <v>4.867256637168142E-05</v>
      </c>
      <c r="F64" s="88">
        <f>F62/F59</f>
        <v>0.008165863287228412</v>
      </c>
    </row>
    <row r="65" spans="1:6" ht="15" customHeight="1">
      <c r="A65" s="11"/>
      <c r="B65" s="85" t="s">
        <v>20</v>
      </c>
      <c r="C65" s="86"/>
      <c r="D65" s="86"/>
      <c r="E65" s="113"/>
      <c r="F65" s="113"/>
    </row>
    <row r="66" spans="1:6" ht="15" customHeight="1">
      <c r="A66" s="11"/>
      <c r="B66" s="141" t="s">
        <v>21</v>
      </c>
      <c r="C66" s="142"/>
      <c r="D66" s="11"/>
      <c r="E66" s="106"/>
      <c r="F66" s="106"/>
    </row>
    <row r="67" spans="1:6" ht="15.75" customHeight="1" thickBot="1">
      <c r="A67" s="11"/>
      <c r="B67" s="143" t="s">
        <v>22</v>
      </c>
      <c r="C67" s="144"/>
      <c r="D67" s="54"/>
      <c r="E67" s="119"/>
      <c r="F67" s="119"/>
    </row>
    <row r="68" ht="12" hidden="1"/>
    <row r="69" ht="12" hidden="1">
      <c r="B69" s="2" t="s">
        <v>31</v>
      </c>
    </row>
    <row r="70" ht="12" hidden="1"/>
    <row r="71" ht="12" hidden="1"/>
    <row r="72" ht="12" hidden="1"/>
  </sheetData>
  <sheetProtection/>
  <mergeCells count="3">
    <mergeCell ref="B66:C66"/>
    <mergeCell ref="B67:C67"/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Lemmer (Grain SA)</dc:creator>
  <cp:keywords/>
  <dc:description/>
  <cp:lastModifiedBy>Luzelle Botha</cp:lastModifiedBy>
  <cp:lastPrinted>2017-10-04T10:49:44Z</cp:lastPrinted>
  <dcterms:created xsi:type="dcterms:W3CDTF">2005-11-02T09:45:58Z</dcterms:created>
  <dcterms:modified xsi:type="dcterms:W3CDTF">2020-04-01T13:00:28Z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0x010100A5EBEC803B950B4D8803913CE08BBC3C</vt:lpwstr>
  </property>
</Properties>
</file>