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9576" windowHeight="4812" tabRatio="891" activeTab="0"/>
  </bookViews>
  <sheets>
    <sheet name="Data-Sunflower" sheetId="1" r:id="rId1"/>
    <sheet name="Vrystaat Sonneblom" sheetId="2" r:id="rId2"/>
    <sheet name="Graph-Area production" sheetId="3" r:id="rId3"/>
    <sheet name="% Share" sheetId="4" r:id="rId4"/>
    <sheet name="Prod skatting 2016" sheetId="5" state="hidden" r:id="rId5"/>
    <sheet name="Chart2" sheetId="6" state="hidden" r:id="rId6"/>
  </sheets>
  <definedNames>
    <definedName name="_Regression_Int" localSheetId="0" hidden="1">1</definedName>
    <definedName name="_xlnm.Print_Area" localSheetId="0">'Data-Sunflower'!$A$1:$Y$68</definedName>
    <definedName name="_xlnm.Print_Area" localSheetId="4">'Prod skatting 2016'!$A$1:$K$61</definedName>
    <definedName name="Print_Area_MI">'Data-Sunflower'!$A$10:$K$47</definedName>
  </definedNames>
  <calcPr fullCalcOnLoad="1"/>
</workbook>
</file>

<file path=xl/sharedStrings.xml><?xml version="1.0" encoding="utf-8"?>
<sst xmlns="http://schemas.openxmlformats.org/spreadsheetml/2006/main" count="553" uniqueCount="108">
  <si>
    <t>1994/95</t>
  </si>
  <si>
    <t>1995/96</t>
  </si>
  <si>
    <t>1996/97</t>
  </si>
  <si>
    <t>1997/98</t>
  </si>
  <si>
    <t>1998/99</t>
  </si>
  <si>
    <t>STREKE</t>
  </si>
  <si>
    <t>'000 ha</t>
  </si>
  <si>
    <t xml:space="preserve"> Kwazulu-Natal</t>
  </si>
  <si>
    <t xml:space="preserve"> Mpumalanga</t>
  </si>
  <si>
    <t xml:space="preserve"> Gauteng</t>
  </si>
  <si>
    <t>'000 t</t>
  </si>
  <si>
    <t>t/ha</t>
  </si>
  <si>
    <t>-</t>
  </si>
  <si>
    <t/>
  </si>
  <si>
    <t>1999/2000</t>
  </si>
  <si>
    <t>2000/01</t>
  </si>
  <si>
    <t>2001/02</t>
  </si>
  <si>
    <t xml:space="preserve"> Limpopo</t>
  </si>
  <si>
    <t>2002/03</t>
  </si>
  <si>
    <t>2003/04</t>
  </si>
  <si>
    <t>Oppervlakte en produksie van sonneblomsaad/Area and production of sunflowers</t>
  </si>
  <si>
    <t>REGION</t>
  </si>
  <si>
    <t xml:space="preserve"> Wes-Kaap/W. Cape</t>
  </si>
  <si>
    <t xml:space="preserve"> Noord-Kaap/N. Cape</t>
  </si>
  <si>
    <t xml:space="preserve"> Oos-Kaap/E. Cape</t>
  </si>
  <si>
    <t xml:space="preserve"> Vrystaat/Free State</t>
  </si>
  <si>
    <t xml:space="preserve"> Noordwes/North West</t>
  </si>
  <si>
    <t>TOTAAL/TOTAL</t>
  </si>
  <si>
    <t>LET WEL: JARE IS PRODUKSIEJARE</t>
  </si>
  <si>
    <t>NOTE: YEARS ARE PRODUCTION YEARS</t>
  </si>
  <si>
    <t>OPPERVLAKTE ONDER SONNEBLOMSAAD IN DIE RSA</t>
  </si>
  <si>
    <t>AREA GROWN TO SUNFLOWER IN RSA</t>
  </si>
  <si>
    <t>PRODUKSIE VAN SONNEBLOMSAAD IN DIE RSA</t>
  </si>
  <si>
    <t xml:space="preserve">PRODUCTION OF SUNFLOWERSEED IN RSA </t>
  </si>
  <si>
    <t>OPBRENGS PER HEKTAAR SONNEBLOMSAAD IN DIE RSA</t>
  </si>
  <si>
    <t>YIELD PER HECTARE OF SUNFLOWER SEED IN RSA</t>
  </si>
  <si>
    <t xml:space="preserve"> </t>
  </si>
  <si>
    <t>2004/05</t>
  </si>
  <si>
    <t>2005/06</t>
  </si>
  <si>
    <t>1990/91</t>
  </si>
  <si>
    <t>1991/92</t>
  </si>
  <si>
    <t>1992/93</t>
  </si>
  <si>
    <t>1993/94</t>
  </si>
  <si>
    <t>2006/07</t>
  </si>
  <si>
    <t>2007/08</t>
  </si>
  <si>
    <t>1988/89</t>
  </si>
  <si>
    <t>1989/90</t>
  </si>
  <si>
    <t>2008/09</t>
  </si>
  <si>
    <t xml:space="preserve"> Wes-Kaap</t>
  </si>
  <si>
    <t xml:space="preserve"> Noord-Kaap</t>
  </si>
  <si>
    <t xml:space="preserve"> Vrystaat</t>
  </si>
  <si>
    <t xml:space="preserve"> Oos-Kaap</t>
  </si>
  <si>
    <t>Limpopo</t>
  </si>
  <si>
    <t xml:space="preserve"> Noordwes</t>
  </si>
  <si>
    <t>TOTAAL</t>
  </si>
  <si>
    <t xml:space="preserve"> Noordelike Provinsie</t>
  </si>
  <si>
    <r>
      <t xml:space="preserve">Oppervlakte en produksie </t>
    </r>
    <r>
      <rPr>
        <b/>
        <sz val="12"/>
        <color indexed="10"/>
        <rFont val="Arial"/>
        <family val="2"/>
      </rPr>
      <t xml:space="preserve">skattings </t>
    </r>
    <r>
      <rPr>
        <b/>
        <sz val="12"/>
        <rFont val="Arial"/>
        <family val="2"/>
      </rPr>
      <t>van sonneblom</t>
    </r>
  </si>
  <si>
    <t>PRODUCTION OF SUNFLOWER IN THE RSA</t>
  </si>
  <si>
    <t>YIELD PER HECTARE SUNFLOWER IN THE RSA</t>
  </si>
  <si>
    <t>OPPERVLAKTE</t>
  </si>
  <si>
    <t>PRODUKSIE</t>
  </si>
  <si>
    <t xml:space="preserve">OPBRENGS </t>
  </si>
  <si>
    <t>2009/10</t>
  </si>
  <si>
    <t>2010/11*</t>
  </si>
  <si>
    <t>2011/12*</t>
  </si>
  <si>
    <t>% OPPERVLAKTE ONDER SONNEBLOMSAAD IN ELKE PROVINSIE IN DIE RSA</t>
  </si>
  <si>
    <t>2011/12</t>
  </si>
  <si>
    <t>2010/11</t>
  </si>
  <si>
    <t>2012/13*</t>
  </si>
  <si>
    <t>1st Estimate</t>
  </si>
  <si>
    <t>2nd Estimate</t>
  </si>
  <si>
    <t>Total</t>
  </si>
  <si>
    <t>3rd Estimate</t>
  </si>
  <si>
    <t>4th Estimate</t>
  </si>
  <si>
    <t>5th Estimate</t>
  </si>
  <si>
    <t>6th Estimate</t>
  </si>
  <si>
    <t>7th Estimate</t>
  </si>
  <si>
    <t>Final Estimate</t>
  </si>
  <si>
    <t>2012/13</t>
  </si>
  <si>
    <t>2013/14*</t>
  </si>
  <si>
    <t>1st Forecast</t>
  </si>
  <si>
    <t>2nd Forecast</t>
  </si>
  <si>
    <t>3rd Forecast</t>
  </si>
  <si>
    <t>4th Forecast</t>
  </si>
  <si>
    <t>5th Forecast</t>
  </si>
  <si>
    <t>6th Forecast</t>
  </si>
  <si>
    <t>7th Forecast</t>
  </si>
  <si>
    <t>Final Forecast</t>
  </si>
  <si>
    <t>2014/15*</t>
  </si>
  <si>
    <t>1ste Estimate</t>
  </si>
  <si>
    <t>2013/14</t>
  </si>
  <si>
    <t>2014/15 PRODUKSIESEISOEN</t>
  </si>
  <si>
    <t>2014/15</t>
  </si>
  <si>
    <t>2015/16</t>
  </si>
  <si>
    <t>2016/17</t>
  </si>
  <si>
    <t>2017/18</t>
  </si>
  <si>
    <t>2019/20*</t>
  </si>
  <si>
    <t>2018/19</t>
  </si>
  <si>
    <t>2020/21*</t>
  </si>
  <si>
    <t>2021/22*</t>
  </si>
  <si>
    <t>2019/20</t>
  </si>
  <si>
    <t>2021/22</t>
  </si>
  <si>
    <t>PROVINSIE % AANDEEL IN SONNEBLOMSAAD PRODUCTION</t>
  </si>
  <si>
    <t>PROVINCE % SHARE IN SUNFLOWER PRODUCTION</t>
  </si>
  <si>
    <t>%</t>
  </si>
  <si>
    <t>2020/21</t>
  </si>
  <si>
    <t>2022/23*</t>
  </si>
  <si>
    <t>Updated: April 2023</t>
  </si>
</sst>
</file>

<file path=xl/styles.xml><?xml version="1.0" encoding="utf-8"?>
<styleSheet xmlns="http://schemas.openxmlformats.org/spreadsheetml/2006/main">
  <numFmts count="7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0.0_)"/>
    <numFmt numFmtId="187" formatCode="0.000_)"/>
    <numFmt numFmtId="188" formatCode="0.0"/>
    <numFmt numFmtId="189" formatCode="0.000"/>
    <numFmt numFmtId="190" formatCode="##\ ###\ ###"/>
    <numFmt numFmtId="191" formatCode="#,##0.0"/>
    <numFmt numFmtId="192" formatCode="#,##0.000"/>
    <numFmt numFmtId="193" formatCode="0.0%"/>
    <numFmt numFmtId="194" formatCode="0.000000000000000000%"/>
    <numFmt numFmtId="195" formatCode="0.0000000000000000000%"/>
    <numFmt numFmtId="196" formatCode="0.00000000000000000000%"/>
    <numFmt numFmtId="197" formatCode="0.000000000000000000000%"/>
    <numFmt numFmtId="198" formatCode="0.0000000000000000000000%"/>
    <numFmt numFmtId="199" formatCode="0.00000000000000000000000%"/>
    <numFmt numFmtId="200" formatCode="0.00000000000000000%"/>
    <numFmt numFmtId="201" formatCode="0.0000000000000000%"/>
    <numFmt numFmtId="202" formatCode="0.000000000000000%"/>
    <numFmt numFmtId="203" formatCode="0.00000000000000%"/>
    <numFmt numFmtId="204" formatCode="0.0000000000000%"/>
    <numFmt numFmtId="205" formatCode="0.000000000000%"/>
    <numFmt numFmtId="206" formatCode="0.00000000000%"/>
    <numFmt numFmtId="207" formatCode="0.0000000000%"/>
    <numFmt numFmtId="208" formatCode="0.000000000%"/>
    <numFmt numFmtId="209" formatCode="0.00000000%"/>
    <numFmt numFmtId="210" formatCode="0.0000000%"/>
    <numFmt numFmtId="211" formatCode="0.000000%"/>
    <numFmt numFmtId="212" formatCode="0.00000%"/>
    <numFmt numFmtId="213" formatCode="0.0000%"/>
    <numFmt numFmtId="214" formatCode="0.00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1C09]dd\ mmmm\ yyyy"/>
    <numFmt numFmtId="220" formatCode="[$-409]hh:mm:ss\ am/pm"/>
    <numFmt numFmtId="221" formatCode="0.00_)"/>
    <numFmt numFmtId="222" formatCode="0.0000_)"/>
    <numFmt numFmtId="223" formatCode="0.00000_)"/>
    <numFmt numFmtId="224" formatCode="0\.000_)"/>
    <numFmt numFmtId="225" formatCode="0\.0"/>
  </numFmts>
  <fonts count="63">
    <font>
      <sz val="10"/>
      <name val="Helv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name val="Helv"/>
      <family val="0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5.75"/>
      <color indexed="63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1.8"/>
      <color indexed="8"/>
      <name val="Calibri"/>
      <family val="0"/>
    </font>
    <font>
      <sz val="14"/>
      <color indexed="8"/>
      <name val="Calibri"/>
      <family val="0"/>
    </font>
    <font>
      <sz val="16.8"/>
      <color indexed="63"/>
      <name val="Calibri"/>
      <family val="0"/>
    </font>
    <font>
      <sz val="11.8"/>
      <color indexed="63"/>
      <name val="Calibri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4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1">
    <xf numFmtId="186" fontId="0" fillId="0" borderId="0" xfId="0" applyAlignment="1">
      <alignment/>
    </xf>
    <xf numFmtId="186" fontId="2" fillId="0" borderId="0" xfId="0" applyFont="1" applyAlignment="1">
      <alignment/>
    </xf>
    <xf numFmtId="187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 horizontal="left"/>
      <protection/>
    </xf>
    <xf numFmtId="187" fontId="2" fillId="0" borderId="10" xfId="0" applyNumberFormat="1" applyFont="1" applyBorder="1" applyAlignment="1" applyProtection="1">
      <alignment horizontal="right"/>
      <protection locked="0"/>
    </xf>
    <xf numFmtId="187" fontId="2" fillId="0" borderId="11" xfId="0" applyNumberFormat="1" applyFont="1" applyBorder="1" applyAlignment="1" applyProtection="1">
      <alignment horizontal="right"/>
      <protection locked="0"/>
    </xf>
    <xf numFmtId="187" fontId="2" fillId="0" borderId="12" xfId="0" applyNumberFormat="1" applyFont="1" applyBorder="1" applyAlignment="1" applyProtection="1">
      <alignment horizontal="right"/>
      <protection locked="0"/>
    </xf>
    <xf numFmtId="187" fontId="2" fillId="0" borderId="13" xfId="0" applyNumberFormat="1" applyFont="1" applyBorder="1" applyAlignment="1" applyProtection="1">
      <alignment horizontal="right"/>
      <protection locked="0"/>
    </xf>
    <xf numFmtId="187" fontId="2" fillId="0" borderId="14" xfId="0" applyNumberFormat="1" applyFont="1" applyBorder="1" applyAlignment="1" applyProtection="1">
      <alignment horizontal="right"/>
      <protection locked="0"/>
    </xf>
    <xf numFmtId="187" fontId="2" fillId="0" borderId="15" xfId="0" applyNumberFormat="1" applyFont="1" applyBorder="1" applyAlignment="1" applyProtection="1">
      <alignment/>
      <protection/>
    </xf>
    <xf numFmtId="187" fontId="2" fillId="0" borderId="16" xfId="0" applyNumberFormat="1" applyFont="1" applyBorder="1" applyAlignment="1" applyProtection="1">
      <alignment/>
      <protection/>
    </xf>
    <xf numFmtId="187" fontId="2" fillId="0" borderId="17" xfId="0" applyNumberFormat="1" applyFont="1" applyBorder="1" applyAlignment="1" applyProtection="1">
      <alignment/>
      <protection/>
    </xf>
    <xf numFmtId="187" fontId="2" fillId="0" borderId="18" xfId="0" applyNumberFormat="1" applyFont="1" applyBorder="1" applyAlignment="1" applyProtection="1">
      <alignment/>
      <protection/>
    </xf>
    <xf numFmtId="187" fontId="2" fillId="0" borderId="15" xfId="0" applyNumberFormat="1" applyFont="1" applyBorder="1" applyAlignment="1" applyProtection="1">
      <alignment horizontal="left"/>
      <protection locked="0"/>
    </xf>
    <xf numFmtId="187" fontId="2" fillId="0" borderId="16" xfId="0" applyNumberFormat="1" applyFont="1" applyBorder="1" applyAlignment="1" applyProtection="1">
      <alignment/>
      <protection locked="0"/>
    </xf>
    <xf numFmtId="187" fontId="3" fillId="0" borderId="16" xfId="0" applyNumberFormat="1" applyFont="1" applyBorder="1" applyAlignment="1" applyProtection="1">
      <alignment/>
      <protection locked="0"/>
    </xf>
    <xf numFmtId="187" fontId="3" fillId="0" borderId="17" xfId="0" applyNumberFormat="1" applyFont="1" applyBorder="1" applyAlignment="1" applyProtection="1">
      <alignment/>
      <protection locked="0"/>
    </xf>
    <xf numFmtId="187" fontId="3" fillId="0" borderId="18" xfId="0" applyNumberFormat="1" applyFont="1" applyBorder="1" applyAlignment="1" applyProtection="1">
      <alignment/>
      <protection locked="0"/>
    </xf>
    <xf numFmtId="187" fontId="2" fillId="0" borderId="19" xfId="0" applyNumberFormat="1" applyFont="1" applyBorder="1" applyAlignment="1" applyProtection="1">
      <alignment/>
      <protection/>
    </xf>
    <xf numFmtId="187" fontId="2" fillId="0" borderId="20" xfId="0" applyNumberFormat="1" applyFont="1" applyBorder="1" applyAlignment="1" applyProtection="1">
      <alignment/>
      <protection/>
    </xf>
    <xf numFmtId="187" fontId="2" fillId="0" borderId="21" xfId="0" applyNumberFormat="1" applyFont="1" applyBorder="1" applyAlignment="1" applyProtection="1">
      <alignment/>
      <protection/>
    </xf>
    <xf numFmtId="187" fontId="2" fillId="0" borderId="22" xfId="0" applyNumberFormat="1" applyFont="1" applyBorder="1" applyAlignment="1" applyProtection="1">
      <alignment/>
      <protection/>
    </xf>
    <xf numFmtId="187" fontId="2" fillId="0" borderId="11" xfId="0" applyNumberFormat="1" applyFont="1" applyBorder="1" applyAlignment="1" applyProtection="1">
      <alignment/>
      <protection locked="0"/>
    </xf>
    <xf numFmtId="187" fontId="2" fillId="0" borderId="12" xfId="0" applyNumberFormat="1" applyFont="1" applyBorder="1" applyAlignment="1" applyProtection="1">
      <alignment/>
      <protection locked="0"/>
    </xf>
    <xf numFmtId="187" fontId="2" fillId="0" borderId="23" xfId="0" applyNumberFormat="1" applyFont="1" applyBorder="1" applyAlignment="1" applyProtection="1">
      <alignment horizontal="right"/>
      <protection locked="0"/>
    </xf>
    <xf numFmtId="187" fontId="2" fillId="0" borderId="23" xfId="0" applyNumberFormat="1" applyFont="1" applyBorder="1" applyAlignment="1" applyProtection="1">
      <alignment horizontal="center"/>
      <protection locked="0"/>
    </xf>
    <xf numFmtId="187" fontId="2" fillId="0" borderId="13" xfId="0" applyNumberFormat="1" applyFont="1" applyBorder="1" applyAlignment="1" applyProtection="1">
      <alignment horizontal="center"/>
      <protection locked="0"/>
    </xf>
    <xf numFmtId="187" fontId="2" fillId="0" borderId="14" xfId="0" applyNumberFormat="1" applyFont="1" applyBorder="1" applyAlignment="1" applyProtection="1">
      <alignment horizontal="center"/>
      <protection locked="0"/>
    </xf>
    <xf numFmtId="187" fontId="2" fillId="0" borderId="16" xfId="0" applyNumberFormat="1" applyFont="1" applyBorder="1" applyAlignment="1" applyProtection="1">
      <alignment horizontal="right"/>
      <protection locked="0"/>
    </xf>
    <xf numFmtId="187" fontId="2" fillId="0" borderId="24" xfId="0" applyNumberFormat="1" applyFont="1" applyBorder="1" applyAlignment="1" applyProtection="1">
      <alignment horizontal="right"/>
      <protection locked="0"/>
    </xf>
    <xf numFmtId="187" fontId="2" fillId="0" borderId="24" xfId="0" applyNumberFormat="1" applyFont="1" applyBorder="1" applyAlignment="1" applyProtection="1">
      <alignment/>
      <protection locked="0"/>
    </xf>
    <xf numFmtId="187" fontId="2" fillId="0" borderId="16" xfId="0" applyNumberFormat="1" applyFont="1" applyBorder="1" applyAlignment="1" applyProtection="1">
      <alignment horizontal="left"/>
      <protection locked="0"/>
    </xf>
    <xf numFmtId="187" fontId="2" fillId="0" borderId="17" xfId="0" applyNumberFormat="1" applyFont="1" applyBorder="1" applyAlignment="1" applyProtection="1">
      <alignment horizontal="left"/>
      <protection locked="0"/>
    </xf>
    <xf numFmtId="187" fontId="2" fillId="0" borderId="18" xfId="0" applyNumberFormat="1" applyFont="1" applyBorder="1" applyAlignment="1" applyProtection="1">
      <alignment horizontal="lef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187" fontId="2" fillId="0" borderId="12" xfId="0" applyNumberFormat="1" applyFont="1" applyBorder="1" applyAlignment="1" applyProtection="1" quotePrefix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188" fontId="2" fillId="0" borderId="16" xfId="0" applyNumberFormat="1" applyFont="1" applyBorder="1" applyAlignment="1" applyProtection="1">
      <alignment/>
      <protection locked="0"/>
    </xf>
    <xf numFmtId="188" fontId="2" fillId="0" borderId="17" xfId="0" applyNumberFormat="1" applyFont="1" applyBorder="1" applyAlignment="1" applyProtection="1">
      <alignment/>
      <protection locked="0"/>
    </xf>
    <xf numFmtId="188" fontId="2" fillId="0" borderId="18" xfId="0" applyNumberFormat="1" applyFont="1" applyBorder="1" applyAlignment="1" applyProtection="1">
      <alignment/>
      <protection locked="0"/>
    </xf>
    <xf numFmtId="188" fontId="2" fillId="0" borderId="16" xfId="0" applyNumberFormat="1" applyFont="1" applyBorder="1" applyAlignment="1" applyProtection="1">
      <alignment/>
      <protection/>
    </xf>
    <xf numFmtId="188" fontId="2" fillId="0" borderId="17" xfId="0" applyNumberFormat="1" applyFont="1" applyBorder="1" applyAlignment="1" applyProtection="1">
      <alignment/>
      <protection/>
    </xf>
    <xf numFmtId="188" fontId="2" fillId="0" borderId="18" xfId="0" applyNumberFormat="1" applyFont="1" applyBorder="1" applyAlignment="1" applyProtection="1">
      <alignment/>
      <protection/>
    </xf>
    <xf numFmtId="188" fontId="3" fillId="0" borderId="16" xfId="0" applyNumberFormat="1" applyFont="1" applyBorder="1" applyAlignment="1" applyProtection="1">
      <alignment/>
      <protection locked="0"/>
    </xf>
    <xf numFmtId="188" fontId="3" fillId="0" borderId="17" xfId="0" applyNumberFormat="1" applyFont="1" applyBorder="1" applyAlignment="1" applyProtection="1">
      <alignment/>
      <protection locked="0"/>
    </xf>
    <xf numFmtId="188" fontId="3" fillId="0" borderId="18" xfId="0" applyNumberFormat="1" applyFont="1" applyBorder="1" applyAlignment="1" applyProtection="1">
      <alignment/>
      <protection locked="0"/>
    </xf>
    <xf numFmtId="189" fontId="2" fillId="0" borderId="18" xfId="0" applyNumberFormat="1" applyFont="1" applyBorder="1" applyAlignment="1" applyProtection="1">
      <alignment/>
      <protection locked="0"/>
    </xf>
    <xf numFmtId="189" fontId="2" fillId="0" borderId="18" xfId="0" applyNumberFormat="1" applyFont="1" applyBorder="1" applyAlignment="1" applyProtection="1">
      <alignment/>
      <protection/>
    </xf>
    <xf numFmtId="189" fontId="3" fillId="0" borderId="18" xfId="0" applyNumberFormat="1" applyFont="1" applyBorder="1" applyAlignment="1" applyProtection="1">
      <alignment/>
      <protection locked="0"/>
    </xf>
    <xf numFmtId="187" fontId="3" fillId="0" borderId="23" xfId="0" applyNumberFormat="1" applyFont="1" applyBorder="1" applyAlignment="1" applyProtection="1">
      <alignment horizontal="left"/>
      <protection locked="0"/>
    </xf>
    <xf numFmtId="187" fontId="3" fillId="0" borderId="15" xfId="0" applyNumberFormat="1" applyFont="1" applyBorder="1" applyAlignment="1" applyProtection="1">
      <alignment horizontal="left"/>
      <protection locked="0"/>
    </xf>
    <xf numFmtId="186" fontId="2" fillId="0" borderId="0" xfId="0" applyFont="1" applyAlignment="1">
      <alignment/>
    </xf>
    <xf numFmtId="187" fontId="2" fillId="0" borderId="0" xfId="0" applyNumberFormat="1" applyFont="1" applyBorder="1" applyAlignment="1" applyProtection="1">
      <alignment/>
      <protection/>
    </xf>
    <xf numFmtId="187" fontId="2" fillId="0" borderId="25" xfId="0" applyNumberFormat="1" applyFont="1" applyBorder="1" applyAlignment="1" applyProtection="1">
      <alignment/>
      <protection/>
    </xf>
    <xf numFmtId="187" fontId="3" fillId="0" borderId="26" xfId="0" applyNumberFormat="1" applyFont="1" applyBorder="1" applyAlignment="1" applyProtection="1">
      <alignment horizontal="left"/>
      <protection locked="0"/>
    </xf>
    <xf numFmtId="187" fontId="2" fillId="0" borderId="10" xfId="0" applyNumberFormat="1" applyFont="1" applyBorder="1" applyAlignment="1" applyProtection="1" quotePrefix="1">
      <alignment horizontal="left"/>
      <protection locked="0"/>
    </xf>
    <xf numFmtId="187" fontId="2" fillId="0" borderId="27" xfId="0" applyNumberFormat="1" applyFont="1" applyBorder="1" applyAlignment="1" applyProtection="1">
      <alignment/>
      <protection/>
    </xf>
    <xf numFmtId="187" fontId="2" fillId="0" borderId="23" xfId="0" applyNumberFormat="1" applyFont="1" applyBorder="1" applyAlignment="1" applyProtection="1">
      <alignment/>
      <protection/>
    </xf>
    <xf numFmtId="190" fontId="6" fillId="0" borderId="0" xfId="57" applyNumberFormat="1" applyFont="1" applyBorder="1">
      <alignment/>
      <protection/>
    </xf>
    <xf numFmtId="186" fontId="2" fillId="0" borderId="0" xfId="0" applyFont="1" applyBorder="1" applyAlignment="1">
      <alignment/>
    </xf>
    <xf numFmtId="188" fontId="6" fillId="0" borderId="0" xfId="57" applyNumberFormat="1" applyFont="1" applyBorder="1">
      <alignment/>
      <protection/>
    </xf>
    <xf numFmtId="188" fontId="2" fillId="0" borderId="27" xfId="0" applyNumberFormat="1" applyFont="1" applyBorder="1" applyAlignment="1" applyProtection="1">
      <alignment horizontal="right"/>
      <protection locked="0"/>
    </xf>
    <xf numFmtId="188" fontId="2" fillId="0" borderId="0" xfId="0" applyNumberFormat="1" applyFont="1" applyBorder="1" applyAlignment="1" applyProtection="1">
      <alignment horizontal="right"/>
      <protection locked="0"/>
    </xf>
    <xf numFmtId="2" fontId="2" fillId="0" borderId="27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 horizontal="left"/>
      <protection/>
    </xf>
    <xf numFmtId="187" fontId="2" fillId="0" borderId="10" xfId="0" applyNumberFormat="1" applyFont="1" applyBorder="1" applyAlignment="1" applyProtection="1">
      <alignment/>
      <protection/>
    </xf>
    <xf numFmtId="188" fontId="6" fillId="0" borderId="27" xfId="57" applyNumberFormat="1" applyFont="1" applyBorder="1">
      <alignment/>
      <protection/>
    </xf>
    <xf numFmtId="188" fontId="3" fillId="0" borderId="27" xfId="0" applyNumberFormat="1" applyFont="1" applyBorder="1" applyAlignment="1" applyProtection="1">
      <alignment/>
      <protection locked="0"/>
    </xf>
    <xf numFmtId="188" fontId="3" fillId="0" borderId="0" xfId="0" applyNumberFormat="1" applyFont="1" applyBorder="1" applyAlignment="1" applyProtection="1">
      <alignment/>
      <protection locked="0"/>
    </xf>
    <xf numFmtId="187" fontId="2" fillId="0" borderId="17" xfId="0" applyNumberFormat="1" applyFont="1" applyBorder="1" applyAlignment="1" applyProtection="1">
      <alignment/>
      <protection locked="0"/>
    </xf>
    <xf numFmtId="187" fontId="2" fillId="0" borderId="17" xfId="0" applyNumberFormat="1" applyFont="1" applyBorder="1" applyAlignment="1" applyProtection="1">
      <alignment horizontal="right"/>
      <protection locked="0"/>
    </xf>
    <xf numFmtId="187" fontId="2" fillId="0" borderId="27" xfId="0" applyNumberFormat="1" applyFont="1" applyBorder="1" applyAlignment="1" applyProtection="1">
      <alignment/>
      <protection locked="0"/>
    </xf>
    <xf numFmtId="187" fontId="2" fillId="0" borderId="27" xfId="0" applyNumberFormat="1" applyFont="1" applyBorder="1" applyAlignment="1" applyProtection="1">
      <alignment horizontal="right"/>
      <protection locked="0"/>
    </xf>
    <xf numFmtId="187" fontId="2" fillId="0" borderId="0" xfId="0" applyNumberFormat="1" applyFont="1" applyBorder="1" applyAlignment="1" applyProtection="1">
      <alignment/>
      <protection locked="0"/>
    </xf>
    <xf numFmtId="187" fontId="2" fillId="0" borderId="0" xfId="0" applyNumberFormat="1" applyFont="1" applyBorder="1" applyAlignment="1" applyProtection="1">
      <alignment horizontal="right"/>
      <protection locked="0"/>
    </xf>
    <xf numFmtId="186" fontId="2" fillId="0" borderId="10" xfId="0" applyFont="1" applyBorder="1" applyAlignment="1" quotePrefix="1">
      <alignment horizontal="right"/>
    </xf>
    <xf numFmtId="186" fontId="2" fillId="0" borderId="10" xfId="0" applyFont="1" applyBorder="1" applyAlignment="1">
      <alignment/>
    </xf>
    <xf numFmtId="186" fontId="2" fillId="0" borderId="27" xfId="0" applyFont="1" applyBorder="1" applyAlignment="1">
      <alignment/>
    </xf>
    <xf numFmtId="187" fontId="3" fillId="0" borderId="27" xfId="0" applyNumberFormat="1" applyFont="1" applyBorder="1" applyAlignment="1" applyProtection="1">
      <alignment/>
      <protection/>
    </xf>
    <xf numFmtId="187" fontId="2" fillId="0" borderId="18" xfId="0" applyNumberFormat="1" applyFont="1" applyBorder="1" applyAlignment="1" applyProtection="1">
      <alignment horizontal="right"/>
      <protection locked="0"/>
    </xf>
    <xf numFmtId="187" fontId="2" fillId="0" borderId="18" xfId="0" applyNumberFormat="1" applyFont="1" applyBorder="1" applyAlignment="1" applyProtection="1">
      <alignment horizontal="center"/>
      <protection locked="0"/>
    </xf>
    <xf numFmtId="186" fontId="2" fillId="0" borderId="23" xfId="0" applyFont="1" applyBorder="1" applyAlignment="1">
      <alignment/>
    </xf>
    <xf numFmtId="187" fontId="2" fillId="0" borderId="27" xfId="0" applyNumberFormat="1" applyFont="1" applyBorder="1" applyAlignment="1" applyProtection="1">
      <alignment horizontal="right"/>
      <protection/>
    </xf>
    <xf numFmtId="2" fontId="2" fillId="0" borderId="27" xfId="0" applyNumberFormat="1" applyFont="1" applyBorder="1" applyAlignment="1">
      <alignment/>
    </xf>
    <xf numFmtId="187" fontId="3" fillId="0" borderId="10" xfId="0" applyNumberFormat="1" applyFont="1" applyBorder="1" applyAlignment="1" applyProtection="1">
      <alignment horizontal="left"/>
      <protection locked="0"/>
    </xf>
    <xf numFmtId="187" fontId="3" fillId="0" borderId="0" xfId="0" applyNumberFormat="1" applyFont="1" applyBorder="1" applyAlignment="1" applyProtection="1">
      <alignment horizontal="left"/>
      <protection locked="0"/>
    </xf>
    <xf numFmtId="189" fontId="1" fillId="0" borderId="28" xfId="0" applyNumberFormat="1" applyFont="1" applyBorder="1" applyAlignment="1" applyProtection="1" quotePrefix="1">
      <alignment horizontal="left"/>
      <protection locked="0"/>
    </xf>
    <xf numFmtId="2" fontId="2" fillId="0" borderId="18" xfId="0" applyNumberFormat="1" applyFont="1" applyBorder="1" applyAlignment="1" applyProtection="1">
      <alignment/>
      <protection/>
    </xf>
    <xf numFmtId="187" fontId="3" fillId="0" borderId="0" xfId="0" applyNumberFormat="1" applyFont="1" applyAlignment="1" applyProtection="1">
      <alignment horizontal="left"/>
      <protection/>
    </xf>
    <xf numFmtId="188" fontId="8" fillId="0" borderId="0" xfId="0" applyNumberFormat="1" applyFont="1" applyAlignment="1" applyProtection="1">
      <alignment/>
      <protection locked="0"/>
    </xf>
    <xf numFmtId="188" fontId="0" fillId="0" borderId="0" xfId="0" applyNumberFormat="1" applyAlignment="1">
      <alignment/>
    </xf>
    <xf numFmtId="188" fontId="8" fillId="33" borderId="0" xfId="0" applyNumberFormat="1" applyFont="1" applyFill="1" applyAlignment="1" applyProtection="1">
      <alignment/>
      <protection locked="0"/>
    </xf>
    <xf numFmtId="188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188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188" fontId="0" fillId="0" borderId="28" xfId="0" applyNumberFormat="1" applyBorder="1" applyAlignment="1">
      <alignment/>
    </xf>
    <xf numFmtId="188" fontId="0" fillId="0" borderId="19" xfId="0" applyNumberFormat="1" applyBorder="1" applyAlignment="1" applyProtection="1">
      <alignment/>
      <protection locked="0"/>
    </xf>
    <xf numFmtId="188" fontId="0" fillId="0" borderId="15" xfId="0" applyNumberFormat="1" applyBorder="1" applyAlignment="1">
      <alignment/>
    </xf>
    <xf numFmtId="188" fontId="0" fillId="0" borderId="15" xfId="0" applyNumberFormat="1" applyBorder="1" applyAlignment="1" applyProtection="1">
      <alignment/>
      <protection locked="0"/>
    </xf>
    <xf numFmtId="188" fontId="10" fillId="0" borderId="15" xfId="0" applyNumberFormat="1" applyFont="1" applyBorder="1" applyAlignment="1" applyProtection="1">
      <alignment/>
      <protection locked="0"/>
    </xf>
    <xf numFmtId="188" fontId="10" fillId="0" borderId="0" xfId="0" applyNumberFormat="1" applyFont="1" applyAlignment="1">
      <alignment/>
    </xf>
    <xf numFmtId="188" fontId="0" fillId="0" borderId="19" xfId="0" applyNumberFormat="1" applyBorder="1" applyAlignment="1">
      <alignment/>
    </xf>
    <xf numFmtId="188" fontId="10" fillId="0" borderId="0" xfId="0" applyNumberFormat="1" applyFont="1" applyBorder="1" applyAlignment="1" applyProtection="1">
      <alignment/>
      <protection locked="0"/>
    </xf>
    <xf numFmtId="188" fontId="8" fillId="0" borderId="0" xfId="0" applyNumberFormat="1" applyFont="1" applyAlignment="1" applyProtection="1">
      <alignment horizontal="center"/>
      <protection locked="0"/>
    </xf>
    <xf numFmtId="188" fontId="0" fillId="0" borderId="0" xfId="0" applyNumberFormat="1" applyAlignment="1">
      <alignment horizontal="center"/>
    </xf>
    <xf numFmtId="188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88" fontId="10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188" fontId="0" fillId="0" borderId="19" xfId="0" applyNumberFormat="1" applyBorder="1" applyAlignment="1">
      <alignment horizontal="center"/>
    </xf>
    <xf numFmtId="188" fontId="0" fillId="0" borderId="23" xfId="0" applyNumberFormat="1" applyBorder="1" applyAlignment="1">
      <alignment horizontal="center"/>
    </xf>
    <xf numFmtId="188" fontId="10" fillId="0" borderId="0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6" fontId="2" fillId="0" borderId="28" xfId="0" applyFont="1" applyBorder="1" applyAlignment="1" quotePrefix="1">
      <alignment horizontal="right"/>
    </xf>
    <xf numFmtId="187" fontId="3" fillId="0" borderId="15" xfId="0" applyNumberFormat="1" applyFont="1" applyBorder="1" applyAlignment="1" applyProtection="1">
      <alignment/>
      <protection/>
    </xf>
    <xf numFmtId="193" fontId="2" fillId="0" borderId="27" xfId="60" applyNumberFormat="1" applyFont="1" applyBorder="1" applyAlignment="1" applyProtection="1">
      <alignment horizontal="left"/>
      <protection locked="0"/>
    </xf>
    <xf numFmtId="188" fontId="0" fillId="0" borderId="0" xfId="0" applyNumberFormat="1" applyFont="1" applyAlignment="1">
      <alignment horizontal="center"/>
    </xf>
    <xf numFmtId="188" fontId="10" fillId="0" borderId="0" xfId="0" applyNumberFormat="1" applyFont="1" applyAlignment="1" applyProtection="1">
      <alignment horizontal="center"/>
      <protection locked="0"/>
    </xf>
    <xf numFmtId="188" fontId="0" fillId="0" borderId="0" xfId="0" applyNumberFormat="1" applyFont="1" applyAlignment="1">
      <alignment/>
    </xf>
    <xf numFmtId="187" fontId="1" fillId="0" borderId="27" xfId="0" applyNumberFormat="1" applyFont="1" applyBorder="1" applyAlignment="1" applyProtection="1">
      <alignment/>
      <protection/>
    </xf>
    <xf numFmtId="189" fontId="0" fillId="0" borderId="27" xfId="0" applyNumberFormat="1" applyFont="1" applyBorder="1" applyAlignment="1">
      <alignment horizontal="center"/>
    </xf>
    <xf numFmtId="188" fontId="0" fillId="0" borderId="10" xfId="0" applyNumberFormat="1" applyFont="1" applyBorder="1" applyAlignment="1" applyProtection="1">
      <alignment/>
      <protection locked="0"/>
    </xf>
    <xf numFmtId="188" fontId="0" fillId="0" borderId="27" xfId="0" applyNumberFormat="1" applyFont="1" applyBorder="1" applyAlignment="1" applyProtection="1">
      <alignment/>
      <protection locked="0"/>
    </xf>
    <xf numFmtId="188" fontId="11" fillId="0" borderId="27" xfId="0" applyNumberFormat="1" applyFont="1" applyBorder="1" applyAlignment="1">
      <alignment/>
    </xf>
    <xf numFmtId="188" fontId="11" fillId="0" borderId="23" xfId="0" applyNumberFormat="1" applyFont="1" applyBorder="1" applyAlignment="1">
      <alignment/>
    </xf>
    <xf numFmtId="188" fontId="11" fillId="0" borderId="26" xfId="0" applyNumberFormat="1" applyFont="1" applyBorder="1" applyAlignment="1">
      <alignment/>
    </xf>
    <xf numFmtId="187" fontId="10" fillId="0" borderId="26" xfId="0" applyNumberFormat="1" applyFont="1" applyBorder="1" applyAlignment="1" applyProtection="1">
      <alignment/>
      <protection locked="0"/>
    </xf>
    <xf numFmtId="187" fontId="10" fillId="0" borderId="26" xfId="0" applyNumberFormat="1" applyFont="1" applyBorder="1" applyAlignment="1" applyProtection="1">
      <alignment horizontal="center"/>
      <protection locked="0"/>
    </xf>
    <xf numFmtId="187" fontId="1" fillId="0" borderId="10" xfId="0" applyNumberFormat="1" applyFont="1" applyBorder="1" applyAlignment="1" applyProtection="1">
      <alignment/>
      <protection/>
    </xf>
    <xf numFmtId="187" fontId="1" fillId="0" borderId="23" xfId="0" applyNumberFormat="1" applyFont="1" applyBorder="1" applyAlignment="1" applyProtection="1">
      <alignment/>
      <protection/>
    </xf>
    <xf numFmtId="187" fontId="2" fillId="0" borderId="0" xfId="0" applyNumberFormat="1" applyFont="1" applyAlignment="1" applyProtection="1" quotePrefix="1">
      <alignment/>
      <protection/>
    </xf>
    <xf numFmtId="187" fontId="2" fillId="0" borderId="15" xfId="0" applyNumberFormat="1" applyFont="1" applyBorder="1" applyAlignment="1" applyProtection="1">
      <alignment horizontal="right"/>
      <protection locked="0"/>
    </xf>
    <xf numFmtId="187" fontId="2" fillId="0" borderId="10" xfId="0" applyNumberFormat="1" applyFont="1" applyBorder="1" applyAlignment="1" applyProtection="1">
      <alignment/>
      <protection locked="0"/>
    </xf>
    <xf numFmtId="187" fontId="2" fillId="0" borderId="27" xfId="0" applyNumberFormat="1" applyFont="1" applyBorder="1" applyAlignment="1" applyProtection="1">
      <alignment horizontal="center"/>
      <protection locked="0"/>
    </xf>
    <xf numFmtId="186" fontId="2" fillId="0" borderId="22" xfId="0" applyFont="1" applyBorder="1" applyAlignment="1">
      <alignment/>
    </xf>
    <xf numFmtId="186" fontId="2" fillId="0" borderId="18" xfId="0" applyFont="1" applyBorder="1" applyAlignment="1">
      <alignment/>
    </xf>
    <xf numFmtId="188" fontId="0" fillId="0" borderId="23" xfId="0" applyNumberFormat="1" applyBorder="1" applyAlignment="1">
      <alignment/>
    </xf>
    <xf numFmtId="187" fontId="10" fillId="0" borderId="23" xfId="0" applyNumberFormat="1" applyFont="1" applyBorder="1" applyAlignment="1" applyProtection="1">
      <alignment/>
      <protection/>
    </xf>
    <xf numFmtId="193" fontId="2" fillId="0" borderId="27" xfId="60" applyNumberFormat="1" applyFont="1" applyBorder="1" applyAlignment="1" applyProtection="1">
      <alignment horizontal="center"/>
      <protection locked="0"/>
    </xf>
    <xf numFmtId="193" fontId="2" fillId="0" borderId="15" xfId="60" applyNumberFormat="1" applyFont="1" applyBorder="1" applyAlignment="1" applyProtection="1">
      <alignment horizontal="center"/>
      <protection locked="0"/>
    </xf>
    <xf numFmtId="186" fontId="2" fillId="0" borderId="27" xfId="0" applyFont="1" applyBorder="1" applyAlignment="1">
      <alignment horizontal="center"/>
    </xf>
    <xf numFmtId="186" fontId="2" fillId="0" borderId="15" xfId="0" applyFont="1" applyBorder="1" applyAlignment="1">
      <alignment horizontal="center"/>
    </xf>
    <xf numFmtId="188" fontId="3" fillId="0" borderId="17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29" xfId="0" applyNumberFormat="1" applyFont="1" applyBorder="1" applyAlignment="1" applyProtection="1">
      <alignment horizontal="center"/>
      <protection locked="0"/>
    </xf>
    <xf numFmtId="187" fontId="2" fillId="0" borderId="23" xfId="0" applyNumberFormat="1" applyFont="1" applyBorder="1" applyAlignment="1" applyProtection="1">
      <alignment horizontal="center"/>
      <protection/>
    </xf>
    <xf numFmtId="187" fontId="2" fillId="0" borderId="19" xfId="0" applyNumberFormat="1" applyFont="1" applyBorder="1" applyAlignment="1" applyProtection="1">
      <alignment horizontal="center"/>
      <protection/>
    </xf>
    <xf numFmtId="186" fontId="2" fillId="0" borderId="22" xfId="0" applyFont="1" applyBorder="1" applyAlignment="1">
      <alignment horizontal="center"/>
    </xf>
    <xf numFmtId="189" fontId="1" fillId="0" borderId="28" xfId="0" applyNumberFormat="1" applyFont="1" applyBorder="1" applyAlignment="1" applyProtection="1" quotePrefix="1">
      <alignment horizontal="center"/>
      <protection locked="0"/>
    </xf>
    <xf numFmtId="187" fontId="2" fillId="0" borderId="10" xfId="0" applyNumberFormat="1" applyFont="1" applyBorder="1" applyAlignment="1" applyProtection="1" quotePrefix="1">
      <alignment horizontal="center"/>
      <protection locked="0"/>
    </xf>
    <xf numFmtId="187" fontId="2" fillId="0" borderId="10" xfId="0" applyNumberFormat="1" applyFont="1" applyBorder="1" applyAlignment="1" applyProtection="1">
      <alignment horizontal="center"/>
      <protection locked="0"/>
    </xf>
    <xf numFmtId="187" fontId="2" fillId="0" borderId="11" xfId="0" applyNumberFormat="1" applyFont="1" applyBorder="1" applyAlignment="1" applyProtection="1">
      <alignment horizontal="center"/>
      <protection locked="0"/>
    </xf>
    <xf numFmtId="187" fontId="2" fillId="0" borderId="12" xfId="0" applyNumberFormat="1" applyFont="1" applyBorder="1" applyAlignment="1" applyProtection="1">
      <alignment horizontal="center"/>
      <protection locked="0"/>
    </xf>
    <xf numFmtId="187" fontId="2" fillId="0" borderId="12" xfId="0" applyNumberFormat="1" applyFont="1" applyBorder="1" applyAlignment="1" applyProtection="1" quotePrefix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186" fontId="2" fillId="0" borderId="10" xfId="0" applyFont="1" applyBorder="1" applyAlignment="1" quotePrefix="1">
      <alignment horizontal="center"/>
    </xf>
    <xf numFmtId="186" fontId="2" fillId="0" borderId="28" xfId="0" applyFont="1" applyBorder="1" applyAlignment="1" quotePrefix="1">
      <alignment horizontal="center"/>
    </xf>
    <xf numFmtId="186" fontId="2" fillId="0" borderId="0" xfId="0" applyFont="1" applyAlignment="1">
      <alignment horizontal="center"/>
    </xf>
    <xf numFmtId="187" fontId="2" fillId="0" borderId="19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188" fontId="3" fillId="0" borderId="15" xfId="0" applyNumberFormat="1" applyFont="1" applyBorder="1" applyAlignment="1" applyProtection="1">
      <alignment horizontal="center"/>
      <protection locked="0"/>
    </xf>
    <xf numFmtId="186" fontId="2" fillId="0" borderId="25" xfId="0" applyFont="1" applyBorder="1" applyAlignment="1">
      <alignment horizontal="center"/>
    </xf>
    <xf numFmtId="188" fontId="3" fillId="0" borderId="27" xfId="0" applyNumberFormat="1" applyFont="1" applyBorder="1" applyAlignment="1" applyProtection="1">
      <alignment horizontal="center"/>
      <protection locked="0"/>
    </xf>
    <xf numFmtId="186" fontId="2" fillId="0" borderId="23" xfId="0" applyFont="1" applyBorder="1" applyAlignment="1">
      <alignment horizontal="center"/>
    </xf>
    <xf numFmtId="187" fontId="2" fillId="0" borderId="10" xfId="0" applyNumberFormat="1" applyFont="1" applyBorder="1" applyAlignment="1" applyProtection="1" quotePrefix="1">
      <alignment horizontal="right"/>
      <protection locked="0"/>
    </xf>
    <xf numFmtId="187" fontId="7" fillId="0" borderId="0" xfId="0" applyNumberFormat="1" applyFont="1" applyAlignment="1" applyProtection="1">
      <alignment horizontal="left" wrapText="1"/>
      <protection locked="0"/>
    </xf>
    <xf numFmtId="187" fontId="2" fillId="0" borderId="27" xfId="0" applyNumberFormat="1" applyFont="1" applyBorder="1" applyAlignment="1" applyProtection="1">
      <alignment horizontal="center"/>
      <protection/>
    </xf>
    <xf numFmtId="187" fontId="2" fillId="0" borderId="28" xfId="0" applyNumberFormat="1" applyFont="1" applyBorder="1" applyAlignment="1" applyProtection="1">
      <alignment horizontal="center"/>
      <protection locked="0"/>
    </xf>
    <xf numFmtId="187" fontId="2" fillId="0" borderId="30" xfId="0" applyNumberFormat="1" applyFont="1" applyBorder="1" applyAlignment="1" applyProtection="1">
      <alignment horizontal="center"/>
      <protection locked="0"/>
    </xf>
    <xf numFmtId="188" fontId="3" fillId="0" borderId="31" xfId="0" applyNumberFormat="1" applyFont="1" applyBorder="1" applyAlignment="1" applyProtection="1">
      <alignment/>
      <protection locked="0"/>
    </xf>
    <xf numFmtId="187" fontId="2" fillId="0" borderId="32" xfId="0" applyNumberFormat="1" applyFont="1" applyBorder="1" applyAlignment="1" applyProtection="1">
      <alignment horizontal="center"/>
      <protection locked="0"/>
    </xf>
    <xf numFmtId="187" fontId="2" fillId="0" borderId="33" xfId="0" applyNumberFormat="1" applyFont="1" applyBorder="1" applyAlignment="1" applyProtection="1">
      <alignment/>
      <protection/>
    </xf>
    <xf numFmtId="221" fontId="2" fillId="0" borderId="27" xfId="0" applyNumberFormat="1" applyFont="1" applyBorder="1" applyAlignment="1" applyProtection="1">
      <alignment/>
      <protection/>
    </xf>
    <xf numFmtId="221" fontId="2" fillId="0" borderId="27" xfId="0" applyNumberFormat="1" applyFont="1" applyBorder="1" applyAlignment="1" applyProtection="1">
      <alignment horizontal="center"/>
      <protection/>
    </xf>
    <xf numFmtId="221" fontId="3" fillId="0" borderId="27" xfId="0" applyNumberFormat="1" applyFont="1" applyBorder="1" applyAlignment="1" applyProtection="1">
      <alignment/>
      <protection/>
    </xf>
    <xf numFmtId="186" fontId="10" fillId="0" borderId="0" xfId="0" applyFont="1" applyAlignment="1">
      <alignment/>
    </xf>
    <xf numFmtId="189" fontId="3" fillId="0" borderId="27" xfId="0" applyNumberFormat="1" applyFont="1" applyBorder="1" applyAlignment="1" applyProtection="1">
      <alignment horizontal="center"/>
      <protection locked="0"/>
    </xf>
    <xf numFmtId="187" fontId="2" fillId="0" borderId="14" xfId="0" applyNumberFormat="1" applyFont="1" applyBorder="1" applyAlignment="1" applyProtection="1" quotePrefix="1">
      <alignment horizontal="right"/>
      <protection locked="0"/>
    </xf>
    <xf numFmtId="9" fontId="2" fillId="0" borderId="0" xfId="60" applyFont="1" applyAlignment="1" applyProtection="1">
      <alignment/>
      <protection/>
    </xf>
    <xf numFmtId="189" fontId="2" fillId="0" borderId="0" xfId="60" applyNumberFormat="1" applyFont="1" applyAlignment="1" applyProtection="1">
      <alignment/>
      <protection/>
    </xf>
    <xf numFmtId="193" fontId="2" fillId="0" borderId="0" xfId="60" applyNumberFormat="1" applyFont="1" applyAlignment="1" applyProtection="1">
      <alignment/>
      <protection/>
    </xf>
    <xf numFmtId="187" fontId="62" fillId="0" borderId="27" xfId="0" applyNumberFormat="1" applyFont="1" applyBorder="1" applyAlignment="1" applyProtection="1">
      <alignment/>
      <protection/>
    </xf>
    <xf numFmtId="187" fontId="2" fillId="0" borderId="15" xfId="0" applyNumberFormat="1" applyFont="1" applyFill="1" applyBorder="1" applyAlignment="1" applyProtection="1">
      <alignment/>
      <protection/>
    </xf>
    <xf numFmtId="187" fontId="2" fillId="0" borderId="10" xfId="0" applyNumberFormat="1" applyFont="1" applyFill="1" applyBorder="1" applyAlignment="1" applyProtection="1">
      <alignment/>
      <protection/>
    </xf>
    <xf numFmtId="187" fontId="2" fillId="0" borderId="34" xfId="0" applyNumberFormat="1" applyFont="1" applyFill="1" applyBorder="1" applyAlignment="1" applyProtection="1">
      <alignment/>
      <protection/>
    </xf>
    <xf numFmtId="187" fontId="2" fillId="0" borderId="0" xfId="0" applyNumberFormat="1" applyFont="1" applyFill="1" applyBorder="1" applyAlignment="1" applyProtection="1">
      <alignment/>
      <protection/>
    </xf>
    <xf numFmtId="187" fontId="2" fillId="0" borderId="35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27" xfId="0" applyNumberFormat="1" applyFont="1" applyFill="1" applyBorder="1" applyAlignment="1" applyProtection="1">
      <alignment/>
      <protection/>
    </xf>
    <xf numFmtId="187" fontId="2" fillId="0" borderId="17" xfId="0" applyNumberFormat="1" applyFont="1" applyFill="1" applyBorder="1" applyAlignment="1" applyProtection="1">
      <alignment/>
      <protection/>
    </xf>
    <xf numFmtId="187" fontId="2" fillId="0" borderId="18" xfId="0" applyNumberFormat="1" applyFont="1" applyFill="1" applyBorder="1" applyAlignment="1" applyProtection="1">
      <alignment/>
      <protection/>
    </xf>
    <xf numFmtId="186" fontId="2" fillId="0" borderId="10" xfId="0" applyFont="1" applyFill="1" applyBorder="1" applyAlignment="1">
      <alignment/>
    </xf>
    <xf numFmtId="186" fontId="2" fillId="0" borderId="28" xfId="0" applyFont="1" applyFill="1" applyBorder="1" applyAlignment="1">
      <alignment/>
    </xf>
    <xf numFmtId="186" fontId="2" fillId="0" borderId="0" xfId="0" applyFont="1" applyFill="1" applyAlignment="1">
      <alignment/>
    </xf>
    <xf numFmtId="187" fontId="2" fillId="0" borderId="15" xfId="0" applyNumberFormat="1" applyFont="1" applyFill="1" applyBorder="1" applyAlignment="1" applyProtection="1">
      <alignment horizontal="left"/>
      <protection locked="0"/>
    </xf>
    <xf numFmtId="187" fontId="2" fillId="0" borderId="27" xfId="0" applyNumberFormat="1" applyFont="1" applyFill="1" applyBorder="1" applyAlignment="1" applyProtection="1">
      <alignment horizontal="left"/>
      <protection locked="0"/>
    </xf>
    <xf numFmtId="2" fontId="2" fillId="0" borderId="18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27" xfId="0" applyNumberFormat="1" applyFont="1" applyFill="1" applyBorder="1" applyAlignment="1" applyProtection="1">
      <alignment horizontal="right"/>
      <protection locked="0"/>
    </xf>
    <xf numFmtId="2" fontId="2" fillId="0" borderId="31" xfId="0" applyNumberFormat="1" applyFont="1" applyFill="1" applyBorder="1" applyAlignment="1" applyProtection="1">
      <alignment/>
      <protection locked="0"/>
    </xf>
    <xf numFmtId="2" fontId="2" fillId="0" borderId="27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27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186" fontId="2" fillId="0" borderId="27" xfId="0" applyFont="1" applyFill="1" applyBorder="1" applyAlignment="1">
      <alignment/>
    </xf>
    <xf numFmtId="2" fontId="6" fillId="0" borderId="0" xfId="57" applyNumberFormat="1" applyFont="1" applyFill="1" applyBorder="1">
      <alignment/>
      <protection/>
    </xf>
    <xf numFmtId="2" fontId="6" fillId="0" borderId="15" xfId="57" applyNumberFormat="1" applyFont="1" applyFill="1" applyBorder="1">
      <alignment/>
      <protection/>
    </xf>
    <xf numFmtId="2" fontId="2" fillId="0" borderId="18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188" fontId="2" fillId="0" borderId="31" xfId="0" applyNumberFormat="1" applyFont="1" applyFill="1" applyBorder="1" applyAlignment="1" applyProtection="1">
      <alignment/>
      <protection/>
    </xf>
    <xf numFmtId="188" fontId="2" fillId="0" borderId="27" xfId="0" applyNumberFormat="1" applyFont="1" applyFill="1" applyBorder="1" applyAlignment="1" applyProtection="1">
      <alignment/>
      <protection/>
    </xf>
    <xf numFmtId="188" fontId="2" fillId="0" borderId="17" xfId="0" applyNumberFormat="1" applyFont="1" applyFill="1" applyBorder="1" applyAlignment="1" applyProtection="1">
      <alignment/>
      <protection/>
    </xf>
    <xf numFmtId="188" fontId="2" fillId="0" borderId="18" xfId="0" applyNumberFormat="1" applyFont="1" applyFill="1" applyBorder="1" applyAlignment="1" applyProtection="1">
      <alignment/>
      <protection/>
    </xf>
    <xf numFmtId="189" fontId="2" fillId="0" borderId="18" xfId="0" applyNumberFormat="1" applyFont="1" applyFill="1" applyBorder="1" applyAlignment="1" applyProtection="1">
      <alignment/>
      <protection/>
    </xf>
    <xf numFmtId="186" fontId="2" fillId="0" borderId="15" xfId="0" applyFont="1" applyFill="1" applyBorder="1" applyAlignment="1">
      <alignment/>
    </xf>
    <xf numFmtId="187" fontId="10" fillId="0" borderId="27" xfId="0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nflow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Vrystaat Sonneblom</a:t>
            </a:r>
          </a:p>
        </c:rich>
      </c:tx>
      <c:layout>
        <c:manualLayout>
          <c:xMode val="factor"/>
          <c:yMode val="factor"/>
          <c:x val="-0.00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675"/>
          <c:w val="0.902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Vrystaat Sonneblom Oppervlakte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'Data-Sunflower'!$D$54:$AG$54</c:f>
              <c:strCache>
                <c:ptCount val="30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</c:v>
                </c:pt>
                <c:pt idx="28">
                  <c:v>2018/19</c:v>
                </c:pt>
                <c:pt idx="29">
                  <c:v>2019/20*</c:v>
                </c:pt>
              </c:strCache>
            </c:strRef>
          </c:cat>
          <c:val>
            <c:numRef>
              <c:f>'Data-Sunflower'!$D$17:$AG$17</c:f>
              <c:numCache>
                <c:ptCount val="30"/>
                <c:pt idx="0">
                  <c:v>245</c:v>
                </c:pt>
                <c:pt idx="1">
                  <c:v>162</c:v>
                </c:pt>
                <c:pt idx="2">
                  <c:v>194.014</c:v>
                </c:pt>
                <c:pt idx="3">
                  <c:v>185.283</c:v>
                </c:pt>
                <c:pt idx="4">
                  <c:v>217.539</c:v>
                </c:pt>
                <c:pt idx="5">
                  <c:v>247.938</c:v>
                </c:pt>
                <c:pt idx="6">
                  <c:v>189.216</c:v>
                </c:pt>
                <c:pt idx="7">
                  <c:v>192.847</c:v>
                </c:pt>
                <c:pt idx="8">
                  <c:v>430</c:v>
                </c:pt>
                <c:pt idx="9">
                  <c:v>180</c:v>
                </c:pt>
                <c:pt idx="10">
                  <c:v>195</c:v>
                </c:pt>
                <c:pt idx="11">
                  <c:v>305</c:v>
                </c:pt>
                <c:pt idx="12">
                  <c:v>290</c:v>
                </c:pt>
                <c:pt idx="13">
                  <c:v>212.5</c:v>
                </c:pt>
                <c:pt idx="14">
                  <c:v>185</c:v>
                </c:pt>
                <c:pt idx="15">
                  <c:v>168</c:v>
                </c:pt>
                <c:pt idx="16">
                  <c:v>135</c:v>
                </c:pt>
                <c:pt idx="17">
                  <c:v>270</c:v>
                </c:pt>
                <c:pt idx="18">
                  <c:v>280</c:v>
                </c:pt>
                <c:pt idx="19">
                  <c:v>175</c:v>
                </c:pt>
                <c:pt idx="20">
                  <c:v>300</c:v>
                </c:pt>
                <c:pt idx="21">
                  <c:v>190</c:v>
                </c:pt>
                <c:pt idx="22">
                  <c:v>220</c:v>
                </c:pt>
                <c:pt idx="23">
                  <c:v>280</c:v>
                </c:pt>
                <c:pt idx="24">
                  <c:v>285</c:v>
                </c:pt>
                <c:pt idx="25">
                  <c:v>400</c:v>
                </c:pt>
                <c:pt idx="26">
                  <c:v>330</c:v>
                </c:pt>
                <c:pt idx="27">
                  <c:v>314</c:v>
                </c:pt>
                <c:pt idx="28">
                  <c:v>270</c:v>
                </c:pt>
                <c:pt idx="29">
                  <c:v>260</c:v>
                </c:pt>
              </c:numCache>
            </c:numRef>
          </c:val>
        </c:ser>
        <c:ser>
          <c:idx val="1"/>
          <c:order val="1"/>
          <c:tx>
            <c:v>Vrystaat Sonneblom Produksie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'Data-Sunflower'!$D$54:$AG$54</c:f>
              <c:strCache>
                <c:ptCount val="30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</c:v>
                </c:pt>
                <c:pt idx="28">
                  <c:v>2018/19</c:v>
                </c:pt>
                <c:pt idx="29">
                  <c:v>2019/20*</c:v>
                </c:pt>
              </c:strCache>
            </c:strRef>
          </c:cat>
          <c:val>
            <c:numRef>
              <c:f>'Data-Sunflower'!$D$38:$AG$38</c:f>
              <c:numCache>
                <c:ptCount val="30"/>
                <c:pt idx="0">
                  <c:v>241.894</c:v>
                </c:pt>
                <c:pt idx="1">
                  <c:v>88.914</c:v>
                </c:pt>
                <c:pt idx="2">
                  <c:v>158.914</c:v>
                </c:pt>
                <c:pt idx="3">
                  <c:v>170.212</c:v>
                </c:pt>
                <c:pt idx="4">
                  <c:v>204.486</c:v>
                </c:pt>
                <c:pt idx="5">
                  <c:v>319.246</c:v>
                </c:pt>
                <c:pt idx="6">
                  <c:v>190.279</c:v>
                </c:pt>
                <c:pt idx="7">
                  <c:v>218</c:v>
                </c:pt>
                <c:pt idx="8">
                  <c:v>629</c:v>
                </c:pt>
                <c:pt idx="9">
                  <c:v>262.8</c:v>
                </c:pt>
                <c:pt idx="10">
                  <c:v>253.5</c:v>
                </c:pt>
                <c:pt idx="11">
                  <c:v>443.5</c:v>
                </c:pt>
                <c:pt idx="12">
                  <c:v>330.5</c:v>
                </c:pt>
                <c:pt idx="13">
                  <c:v>276</c:v>
                </c:pt>
                <c:pt idx="14">
                  <c:v>260</c:v>
                </c:pt>
                <c:pt idx="15">
                  <c:v>204</c:v>
                </c:pt>
                <c:pt idx="16">
                  <c:v>155</c:v>
                </c:pt>
                <c:pt idx="17">
                  <c:v>459</c:v>
                </c:pt>
                <c:pt idx="18">
                  <c:v>363</c:v>
                </c:pt>
                <c:pt idx="19">
                  <c:v>227.5</c:v>
                </c:pt>
                <c:pt idx="20">
                  <c:v>434</c:v>
                </c:pt>
                <c:pt idx="21">
                  <c:v>247</c:v>
                </c:pt>
                <c:pt idx="22">
                  <c:v>297</c:v>
                </c:pt>
                <c:pt idx="23">
                  <c:v>448</c:v>
                </c:pt>
                <c:pt idx="24">
                  <c:v>370.5</c:v>
                </c:pt>
                <c:pt idx="25">
                  <c:v>440</c:v>
                </c:pt>
                <c:pt idx="26">
                  <c:v>478.5</c:v>
                </c:pt>
                <c:pt idx="27">
                  <c:v>490</c:v>
                </c:pt>
                <c:pt idx="28">
                  <c:v>391.5</c:v>
                </c:pt>
                <c:pt idx="29">
                  <c:v>444.6</c:v>
                </c:pt>
              </c:numCache>
            </c:numRef>
          </c:val>
        </c:ser>
        <c:axId val="28996554"/>
        <c:axId val="59642395"/>
      </c:barChart>
      <c:lineChart>
        <c:grouping val="standard"/>
        <c:varyColors val="0"/>
        <c:ser>
          <c:idx val="2"/>
          <c:order val="2"/>
          <c:tx>
            <c:v>Vrystaat Sonneblom Opbrengs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'Data-Sunflower'!$D$54:$AF$54</c:f>
              <c:strCache>
                <c:ptCount val="29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</c:v>
                </c:pt>
                <c:pt idx="28">
                  <c:v>2018/19</c:v>
                </c:pt>
              </c:strCache>
            </c:strRef>
          </c:cat>
          <c:val>
            <c:numRef>
              <c:f>'Data-Sunflower'!$D$59:$AG$59</c:f>
              <c:numCache>
                <c:ptCount val="30"/>
                <c:pt idx="0">
                  <c:v>0.9873224489795919</c:v>
                </c:pt>
                <c:pt idx="1">
                  <c:v>0.5488518518518518</c:v>
                </c:pt>
                <c:pt idx="2">
                  <c:v>0.8190852206541794</c:v>
                </c:pt>
                <c:pt idx="3">
                  <c:v>0.9186595640182855</c:v>
                </c:pt>
                <c:pt idx="4">
                  <c:v>0.939996966061258</c:v>
                </c:pt>
                <c:pt idx="5">
                  <c:v>1.2876041591042922</c:v>
                </c:pt>
                <c:pt idx="6">
                  <c:v>1.0056179181464568</c:v>
                </c:pt>
                <c:pt idx="7">
                  <c:v>1.1304298226054852</c:v>
                </c:pt>
                <c:pt idx="8">
                  <c:v>1.4627906976744185</c:v>
                </c:pt>
                <c:pt idx="9">
                  <c:v>1.46</c:v>
                </c:pt>
                <c:pt idx="10">
                  <c:v>1.3</c:v>
                </c:pt>
                <c:pt idx="11">
                  <c:v>1.4540983606557376</c:v>
                </c:pt>
                <c:pt idx="12">
                  <c:v>1.139655172413793</c:v>
                </c:pt>
                <c:pt idx="13">
                  <c:v>1.2988235294117647</c:v>
                </c:pt>
                <c:pt idx="14">
                  <c:v>1.4054054054054055</c:v>
                </c:pt>
                <c:pt idx="15">
                  <c:v>1.2142857142857142</c:v>
                </c:pt>
                <c:pt idx="16">
                  <c:v>1.1481481481481481</c:v>
                </c:pt>
                <c:pt idx="17">
                  <c:v>1.7</c:v>
                </c:pt>
                <c:pt idx="18">
                  <c:v>1.2964285714285715</c:v>
                </c:pt>
                <c:pt idx="19">
                  <c:v>1.3</c:v>
                </c:pt>
                <c:pt idx="20">
                  <c:v>1.4466666666666668</c:v>
                </c:pt>
                <c:pt idx="21">
                  <c:v>1.3</c:v>
                </c:pt>
                <c:pt idx="22">
                  <c:v>1.35</c:v>
                </c:pt>
                <c:pt idx="23">
                  <c:v>1.6</c:v>
                </c:pt>
                <c:pt idx="24">
                  <c:v>1.3</c:v>
                </c:pt>
                <c:pt idx="25">
                  <c:v>1.1</c:v>
                </c:pt>
                <c:pt idx="26">
                  <c:v>1.45</c:v>
                </c:pt>
                <c:pt idx="27">
                  <c:v>1.5605095541401275</c:v>
                </c:pt>
                <c:pt idx="28">
                  <c:v>1.45</c:v>
                </c:pt>
                <c:pt idx="29">
                  <c:v>1.7100000000000002</c:v>
                </c:pt>
              </c:numCache>
            </c:numRef>
          </c:val>
          <c:smooth val="0"/>
        </c:ser>
        <c:axId val="67019508"/>
        <c:axId val="66304661"/>
      </c:line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Oppervlakte en Produksie - duisende 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96554"/>
        <c:crossesAt val="1"/>
        <c:crossBetween val="between"/>
        <c:dispUnits/>
      </c:valAx>
      <c:catAx>
        <c:axId val="67019508"/>
        <c:scaling>
          <c:orientation val="minMax"/>
        </c:scaling>
        <c:axPos val="b"/>
        <c:delete val="1"/>
        <c:majorTickMark val="out"/>
        <c:minorTickMark val="none"/>
        <c:tickLblPos val="nextTo"/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Opbrengs - Ton per ha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195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49"/>
          <c:w val="0.687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5: SUNFLOWER SEED AREA PLANTED, PRODUCTION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AND YIELD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GRAFIEK 5: SONNEBLOMSAAD OPPERVLAKTE GEPLANT, PRODUKSIE EN OPBRENGS</a:t>
            </a:r>
          </a:p>
        </c:rich>
      </c:tx>
      <c:layout>
        <c:manualLayout>
          <c:xMode val="factor"/>
          <c:yMode val="factor"/>
          <c:x val="0.05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6525"/>
          <c:w val="0.908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v>Area / Oppervlakte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'Data-Sunflower'!$I$33:$AI$33</c:f>
              <c:strCache>
                <c:ptCount val="27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1999/2000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  <c:pt idx="23">
                  <c:v>2018/19</c:v>
                </c:pt>
                <c:pt idx="24">
                  <c:v>100950</c:v>
                </c:pt>
                <c:pt idx="25">
                  <c:v>2020/21</c:v>
                </c:pt>
                <c:pt idx="26">
                  <c:v>2021/22*</c:v>
                </c:pt>
              </c:strCache>
            </c:strRef>
          </c:cat>
          <c:val>
            <c:numRef>
              <c:f>'Data-Sunflower'!$I$25:$AI$25</c:f>
              <c:numCache>
                <c:ptCount val="27"/>
                <c:pt idx="0">
                  <c:v>608.001</c:v>
                </c:pt>
                <c:pt idx="1">
                  <c:v>464</c:v>
                </c:pt>
                <c:pt idx="2">
                  <c:v>511</c:v>
                </c:pt>
                <c:pt idx="3">
                  <c:v>828</c:v>
                </c:pt>
                <c:pt idx="4">
                  <c:v>396.35</c:v>
                </c:pt>
                <c:pt idx="5">
                  <c:v>521.6949999999999</c:v>
                </c:pt>
                <c:pt idx="6">
                  <c:v>667.51</c:v>
                </c:pt>
                <c:pt idx="7">
                  <c:v>606.45</c:v>
                </c:pt>
                <c:pt idx="8">
                  <c:v>530</c:v>
                </c:pt>
                <c:pt idx="9">
                  <c:v>460</c:v>
                </c:pt>
                <c:pt idx="10">
                  <c:v>472.48</c:v>
                </c:pt>
                <c:pt idx="11">
                  <c:v>316.35</c:v>
                </c:pt>
                <c:pt idx="12">
                  <c:v>564.3</c:v>
                </c:pt>
                <c:pt idx="13">
                  <c:v>635.8</c:v>
                </c:pt>
                <c:pt idx="14">
                  <c:v>397.70000000000005</c:v>
                </c:pt>
                <c:pt idx="15">
                  <c:v>642.7</c:v>
                </c:pt>
                <c:pt idx="16">
                  <c:v>453.35</c:v>
                </c:pt>
                <c:pt idx="17">
                  <c:v>504.69999999999993</c:v>
                </c:pt>
                <c:pt idx="18">
                  <c:v>598.95</c:v>
                </c:pt>
                <c:pt idx="19">
                  <c:v>576</c:v>
                </c:pt>
                <c:pt idx="20">
                  <c:v>718.5</c:v>
                </c:pt>
                <c:pt idx="21">
                  <c:v>635.75</c:v>
                </c:pt>
                <c:pt idx="22">
                  <c:v>601.5</c:v>
                </c:pt>
                <c:pt idx="23">
                  <c:v>515.35</c:v>
                </c:pt>
                <c:pt idx="24">
                  <c:v>500.3</c:v>
                </c:pt>
                <c:pt idx="25">
                  <c:v>477.79999999999995</c:v>
                </c:pt>
                <c:pt idx="26">
                  <c:v>670.7</c:v>
                </c:pt>
              </c:numCache>
            </c:numRef>
          </c:val>
        </c:ser>
        <c:ser>
          <c:idx val="1"/>
          <c:order val="1"/>
          <c:tx>
            <c:v>Production/Produksie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'Data-Sunflower'!$I$33:$AI$33</c:f>
              <c:strCache>
                <c:ptCount val="27"/>
                <c:pt idx="0">
                  <c:v>1995/96</c:v>
                </c:pt>
                <c:pt idx="1">
                  <c:v>1996/97</c:v>
                </c:pt>
                <c:pt idx="2">
                  <c:v>1997/98</c:v>
                </c:pt>
                <c:pt idx="3">
                  <c:v>1998/99</c:v>
                </c:pt>
                <c:pt idx="4">
                  <c:v>1999/2000</c:v>
                </c:pt>
                <c:pt idx="5">
                  <c:v>2000/01</c:v>
                </c:pt>
                <c:pt idx="6">
                  <c:v>2001/02</c:v>
                </c:pt>
                <c:pt idx="7">
                  <c:v>2002/03</c:v>
                </c:pt>
                <c:pt idx="8">
                  <c:v>2003/04</c:v>
                </c:pt>
                <c:pt idx="9">
                  <c:v>2004/05</c:v>
                </c:pt>
                <c:pt idx="10">
                  <c:v>2005/06</c:v>
                </c:pt>
                <c:pt idx="11">
                  <c:v>2006/07</c:v>
                </c:pt>
                <c:pt idx="12">
                  <c:v>2007/08</c:v>
                </c:pt>
                <c:pt idx="13">
                  <c:v>2008/09</c:v>
                </c:pt>
                <c:pt idx="14">
                  <c:v>2009/10</c:v>
                </c:pt>
                <c:pt idx="15">
                  <c:v>2010/11</c:v>
                </c:pt>
                <c:pt idx="16">
                  <c:v>2011/12</c:v>
                </c:pt>
                <c:pt idx="17">
                  <c:v>2012/13</c:v>
                </c:pt>
                <c:pt idx="18">
                  <c:v>2013/14</c:v>
                </c:pt>
                <c:pt idx="19">
                  <c:v>2014/15</c:v>
                </c:pt>
                <c:pt idx="20">
                  <c:v>2015/16</c:v>
                </c:pt>
                <c:pt idx="21">
                  <c:v>2016/17</c:v>
                </c:pt>
                <c:pt idx="22">
                  <c:v>2017/18</c:v>
                </c:pt>
                <c:pt idx="23">
                  <c:v>2018/19</c:v>
                </c:pt>
                <c:pt idx="24">
                  <c:v>100950</c:v>
                </c:pt>
                <c:pt idx="25">
                  <c:v>2020/21</c:v>
                </c:pt>
                <c:pt idx="26">
                  <c:v>2021/22*</c:v>
                </c:pt>
              </c:strCache>
            </c:strRef>
          </c:cat>
          <c:val>
            <c:numRef>
              <c:f>'Data-Sunflower'!$I$46:$AI$46</c:f>
              <c:numCache>
                <c:ptCount val="27"/>
                <c:pt idx="0">
                  <c:v>755.001</c:v>
                </c:pt>
                <c:pt idx="1">
                  <c:v>450</c:v>
                </c:pt>
                <c:pt idx="2">
                  <c:v>562.067</c:v>
                </c:pt>
                <c:pt idx="3">
                  <c:v>1109</c:v>
                </c:pt>
                <c:pt idx="4">
                  <c:v>530.625</c:v>
                </c:pt>
                <c:pt idx="5">
                  <c:v>638.32</c:v>
                </c:pt>
                <c:pt idx="6">
                  <c:v>928.79</c:v>
                </c:pt>
                <c:pt idx="7">
                  <c:v>642.61</c:v>
                </c:pt>
                <c:pt idx="8">
                  <c:v>648</c:v>
                </c:pt>
                <c:pt idx="9">
                  <c:v>620</c:v>
                </c:pt>
                <c:pt idx="10">
                  <c:v>520</c:v>
                </c:pt>
                <c:pt idx="11">
                  <c:v>300</c:v>
                </c:pt>
                <c:pt idx="12">
                  <c:v>872</c:v>
                </c:pt>
                <c:pt idx="13">
                  <c:v>801</c:v>
                </c:pt>
                <c:pt idx="14">
                  <c:v>490</c:v>
                </c:pt>
                <c:pt idx="15">
                  <c:v>860</c:v>
                </c:pt>
                <c:pt idx="16">
                  <c:v>522</c:v>
                </c:pt>
                <c:pt idx="17">
                  <c:v>557</c:v>
                </c:pt>
                <c:pt idx="18">
                  <c:v>832</c:v>
                </c:pt>
                <c:pt idx="19">
                  <c:v>663</c:v>
                </c:pt>
                <c:pt idx="20">
                  <c:v>755</c:v>
                </c:pt>
                <c:pt idx="21">
                  <c:v>874.595</c:v>
                </c:pt>
                <c:pt idx="22">
                  <c:v>862</c:v>
                </c:pt>
                <c:pt idx="23">
                  <c:v>678</c:v>
                </c:pt>
                <c:pt idx="24">
                  <c:v>788.5</c:v>
                </c:pt>
                <c:pt idx="25">
                  <c:v>678</c:v>
                </c:pt>
                <c:pt idx="26">
                  <c:v>845.55</c:v>
                </c:pt>
              </c:numCache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Production years 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ton of ha 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871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625"/>
          <c:y val="0.903"/>
          <c:w val="0.907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</a:rPr>
              <a:t>Sunflower: Hectares % share contribution</a:t>
            </a:r>
          </a:p>
        </c:rich>
      </c:tx>
      <c:layout>
        <c:manualLayout>
          <c:xMode val="factor"/>
          <c:yMode val="factor"/>
          <c:x val="-0.00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6675"/>
          <c:w val="0.9125"/>
          <c:h val="0.82325"/>
        </c:manualLayout>
      </c:layout>
      <c:lineChart>
        <c:grouping val="standard"/>
        <c:varyColors val="0"/>
        <c:ser>
          <c:idx val="2"/>
          <c:order val="0"/>
          <c:tx>
            <c:strRef>
              <c:f>'Data-Sunflower'!$A$79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'Data-Sunflower'!$B$12:$AI$12</c:f>
              <c:strCache>
                <c:ptCount val="3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</c:v>
                </c:pt>
                <c:pt idx="30">
                  <c:v>2018/19</c:v>
                </c:pt>
                <c:pt idx="31">
                  <c:v>2019/20</c:v>
                </c:pt>
                <c:pt idx="32">
                  <c:v>2020/21</c:v>
                </c:pt>
                <c:pt idx="33">
                  <c:v>2021/22</c:v>
                </c:pt>
              </c:strCache>
            </c:strRef>
          </c:cat>
          <c:val>
            <c:numRef>
              <c:f>'Data-Sunflower'!$B$79:$AI$79</c:f>
              <c:numCache>
                <c:ptCount val="34"/>
                <c:pt idx="0">
                  <c:v>0.43734643734643736</c:v>
                </c:pt>
                <c:pt idx="1">
                  <c:v>0.4343629343629344</c:v>
                </c:pt>
                <c:pt idx="2">
                  <c:v>0.4268292682926829</c:v>
                </c:pt>
                <c:pt idx="3">
                  <c:v>0.3584070796460177</c:v>
                </c:pt>
                <c:pt idx="4">
                  <c:v>0.48510291440801717</c:v>
                </c:pt>
                <c:pt idx="5">
                  <c:v>0.48510260612756784</c:v>
                </c:pt>
                <c:pt idx="6">
                  <c:v>0.40617006419137164</c:v>
                </c:pt>
                <c:pt idx="7">
                  <c:v>0.40779209244721637</c:v>
                </c:pt>
                <c:pt idx="8">
                  <c:v>0.4077931034482759</c:v>
                </c:pt>
                <c:pt idx="9">
                  <c:v>0.37739138943248535</c:v>
                </c:pt>
                <c:pt idx="10">
                  <c:v>0.5193236714975845</c:v>
                </c:pt>
                <c:pt idx="11">
                  <c:v>0.45414406458937806</c:v>
                </c:pt>
                <c:pt idx="12">
                  <c:v>0.37378161569499424</c:v>
                </c:pt>
                <c:pt idx="13">
                  <c:v>0.45692199367799735</c:v>
                </c:pt>
                <c:pt idx="14">
                  <c:v>0.4781927611509605</c:v>
                </c:pt>
                <c:pt idx="15">
                  <c:v>0.4009433962264151</c:v>
                </c:pt>
                <c:pt idx="16">
                  <c:v>0.40217391304347827</c:v>
                </c:pt>
                <c:pt idx="17">
                  <c:v>0.35557060616322383</c:v>
                </c:pt>
                <c:pt idx="18">
                  <c:v>0.42674253200568985</c:v>
                </c:pt>
                <c:pt idx="19">
                  <c:v>0.47846889952153115</c:v>
                </c:pt>
                <c:pt idx="20">
                  <c:v>0.44039005976722245</c:v>
                </c:pt>
                <c:pt idx="21">
                  <c:v>0.4400301734976112</c:v>
                </c:pt>
                <c:pt idx="22">
                  <c:v>0.4667807686323323</c:v>
                </c:pt>
                <c:pt idx="23">
                  <c:v>0.41910223888827614</c:v>
                </c:pt>
                <c:pt idx="24">
                  <c:v>0.4359025163463444</c:v>
                </c:pt>
                <c:pt idx="25">
                  <c:v>0.46748476500542613</c:v>
                </c:pt>
                <c:pt idx="26">
                  <c:v>0.4947916666666667</c:v>
                </c:pt>
                <c:pt idx="27">
                  <c:v>0.5567153792623522</c:v>
                </c:pt>
                <c:pt idx="28">
                  <c:v>0.5190719622493118</c:v>
                </c:pt>
                <c:pt idx="29">
                  <c:v>0.5220282626766417</c:v>
                </c:pt>
                <c:pt idx="30">
                  <c:v>0.5239157853885709</c:v>
                </c:pt>
                <c:pt idx="31">
                  <c:v>0.5196881870877473</c:v>
                </c:pt>
                <c:pt idx="32">
                  <c:v>0.49183758894935126</c:v>
                </c:pt>
                <c:pt idx="33">
                  <c:v>0.5322797077680036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'Data-Sunflower'!$A$82</c:f>
              <c:strCache>
                <c:ptCount val="1"/>
                <c:pt idx="0">
                  <c:v> Mpumalanga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'Data-Sunflower'!$B$12:$AI$12</c:f>
              <c:strCache>
                <c:ptCount val="3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</c:v>
                </c:pt>
                <c:pt idx="30">
                  <c:v>2018/19</c:v>
                </c:pt>
                <c:pt idx="31">
                  <c:v>2019/20</c:v>
                </c:pt>
                <c:pt idx="32">
                  <c:v>2020/21</c:v>
                </c:pt>
                <c:pt idx="33">
                  <c:v>2021/22</c:v>
                </c:pt>
              </c:strCache>
            </c:strRef>
          </c:cat>
          <c:val>
            <c:numRef>
              <c:f>'Data-Sunflower'!$B$82:$AI$82</c:f>
              <c:numCache>
                <c:ptCount val="34"/>
                <c:pt idx="0">
                  <c:v>0.08353808353808354</c:v>
                </c:pt>
                <c:pt idx="1">
                  <c:v>0.08301158301158301</c:v>
                </c:pt>
                <c:pt idx="2">
                  <c:v>0.09407665505226481</c:v>
                </c:pt>
                <c:pt idx="3">
                  <c:v>0.2013274336283186</c:v>
                </c:pt>
                <c:pt idx="4">
                  <c:v>0.08008121136959175</c:v>
                </c:pt>
                <c:pt idx="5">
                  <c:v>0.08008200112057727</c:v>
                </c:pt>
                <c:pt idx="6">
                  <c:v>0.09365629422725762</c:v>
                </c:pt>
                <c:pt idx="7">
                  <c:v>0.05137656023592067</c:v>
                </c:pt>
                <c:pt idx="8">
                  <c:v>0.05137715517241379</c:v>
                </c:pt>
                <c:pt idx="9">
                  <c:v>0.05116829745596869</c:v>
                </c:pt>
                <c:pt idx="10">
                  <c:v>0.06763285024154589</c:v>
                </c:pt>
                <c:pt idx="11">
                  <c:v>0.0555064967831462</c:v>
                </c:pt>
                <c:pt idx="12">
                  <c:v>0.03833657596871736</c:v>
                </c:pt>
                <c:pt idx="13">
                  <c:v>0.04494314691914728</c:v>
                </c:pt>
                <c:pt idx="14">
                  <c:v>0.06595762222771868</c:v>
                </c:pt>
                <c:pt idx="15">
                  <c:v>0.06415094339622641</c:v>
                </c:pt>
                <c:pt idx="16">
                  <c:v>0.06304347826086956</c:v>
                </c:pt>
                <c:pt idx="17">
                  <c:v>0.09524212665086353</c:v>
                </c:pt>
                <c:pt idx="18">
                  <c:v>0.041093725304251615</c:v>
                </c:pt>
                <c:pt idx="19">
                  <c:v>0.030125819599503813</c:v>
                </c:pt>
                <c:pt idx="20">
                  <c:v>0.04246618433469645</c:v>
                </c:pt>
                <c:pt idx="21">
                  <c:v>0.020115665074176513</c:v>
                </c:pt>
                <c:pt idx="22">
                  <c:v>0.015559358954411077</c:v>
                </c:pt>
                <c:pt idx="23">
                  <c:v>0.022058012573067165</c:v>
                </c:pt>
                <c:pt idx="24">
                  <c:v>0.013077075490390331</c:v>
                </c:pt>
                <c:pt idx="25">
                  <c:v>0.005843559562567826</c:v>
                </c:pt>
                <c:pt idx="26">
                  <c:v>0.004340277777777778</c:v>
                </c:pt>
                <c:pt idx="27">
                  <c:v>0.0055671537926235215</c:v>
                </c:pt>
                <c:pt idx="28">
                  <c:v>0.003460479748328746</c:v>
                </c:pt>
                <c:pt idx="29">
                  <c:v>0.003823773898586866</c:v>
                </c:pt>
                <c:pt idx="30">
                  <c:v>0.008731929756476181</c:v>
                </c:pt>
                <c:pt idx="31">
                  <c:v>0.005596642014791125</c:v>
                </c:pt>
                <c:pt idx="32">
                  <c:v>0.0073252406864797</c:v>
                </c:pt>
                <c:pt idx="33">
                  <c:v>0.005218428507529446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'Data-Sunflower'!$A$83</c:f>
              <c:strCache>
                <c:ptCount val="1"/>
                <c:pt idx="0">
                  <c:v> Limpopo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'Data-Sunflower'!$B$12:$AI$12</c:f>
              <c:strCache>
                <c:ptCount val="3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</c:v>
                </c:pt>
                <c:pt idx="30">
                  <c:v>2018/19</c:v>
                </c:pt>
                <c:pt idx="31">
                  <c:v>2019/20</c:v>
                </c:pt>
                <c:pt idx="32">
                  <c:v>2020/21</c:v>
                </c:pt>
                <c:pt idx="33">
                  <c:v>2021/22</c:v>
                </c:pt>
              </c:strCache>
            </c:strRef>
          </c:cat>
          <c:val>
            <c:numRef>
              <c:f>'Data-Sunflower'!$B$83:$AI$83</c:f>
              <c:numCache>
                <c:ptCount val="34"/>
                <c:pt idx="0">
                  <c:v>0.14004914004914004</c:v>
                </c:pt>
                <c:pt idx="1">
                  <c:v>0.11003861003861004</c:v>
                </c:pt>
                <c:pt idx="2">
                  <c:v>0.1289198606271777</c:v>
                </c:pt>
                <c:pt idx="3">
                  <c:v>0.09513274336283185</c:v>
                </c:pt>
                <c:pt idx="4">
                  <c:v>0.07544306202868402</c:v>
                </c:pt>
                <c:pt idx="5">
                  <c:v>0.0754426018337671</c:v>
                </c:pt>
                <c:pt idx="6">
                  <c:v>0.143435414667299</c:v>
                </c:pt>
                <c:pt idx="7">
                  <c:v>0.12598334542212924</c:v>
                </c:pt>
                <c:pt idx="8">
                  <c:v>0.12598275862068967</c:v>
                </c:pt>
                <c:pt idx="9">
                  <c:v>0.08564579256360079</c:v>
                </c:pt>
                <c:pt idx="10">
                  <c:v>0.033816425120772944</c:v>
                </c:pt>
                <c:pt idx="11">
                  <c:v>0.0706446322694588</c:v>
                </c:pt>
                <c:pt idx="12">
                  <c:v>0.05558803515464017</c:v>
                </c:pt>
                <c:pt idx="13">
                  <c:v>0.05992419589219637</c:v>
                </c:pt>
                <c:pt idx="14">
                  <c:v>0.06101080056063978</c:v>
                </c:pt>
                <c:pt idx="15">
                  <c:v>0.04716981132075472</c:v>
                </c:pt>
                <c:pt idx="16">
                  <c:v>0.08695652173913043</c:v>
                </c:pt>
                <c:pt idx="17">
                  <c:v>0.09947511005756857</c:v>
                </c:pt>
                <c:pt idx="18">
                  <c:v>0.0948316737790422</c:v>
                </c:pt>
                <c:pt idx="19">
                  <c:v>0.12404749246854511</c:v>
                </c:pt>
                <c:pt idx="20">
                  <c:v>0.1415539477823215</c:v>
                </c:pt>
                <c:pt idx="21">
                  <c:v>0.1885843600704048</c:v>
                </c:pt>
                <c:pt idx="22">
                  <c:v>0.15248171775322855</c:v>
                </c:pt>
                <c:pt idx="23">
                  <c:v>0.22058012573067165</c:v>
                </c:pt>
                <c:pt idx="24">
                  <c:v>0.196156132355855</c:v>
                </c:pt>
                <c:pt idx="25">
                  <c:v>0.15026296018031554</c:v>
                </c:pt>
                <c:pt idx="26">
                  <c:v>0.1423611111111111</c:v>
                </c:pt>
                <c:pt idx="27">
                  <c:v>0.09046624913013222</c:v>
                </c:pt>
                <c:pt idx="28">
                  <c:v>0.1415650806134487</c:v>
                </c:pt>
                <c:pt idx="29">
                  <c:v>0.07481296758104738</c:v>
                </c:pt>
                <c:pt idx="30">
                  <c:v>0.11836615892112157</c:v>
                </c:pt>
                <c:pt idx="31">
                  <c:v>0.12992204677193683</c:v>
                </c:pt>
                <c:pt idx="32">
                  <c:v>0.160108832147342</c:v>
                </c:pt>
                <c:pt idx="33">
                  <c:v>0.1640077530937826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'Data-Sunflower'!$A$85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'Data-Sunflower'!$B$12:$AI$12</c:f>
              <c:strCache>
                <c:ptCount val="34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</c:v>
                </c:pt>
                <c:pt idx="30">
                  <c:v>2018/19</c:v>
                </c:pt>
                <c:pt idx="31">
                  <c:v>2019/20</c:v>
                </c:pt>
                <c:pt idx="32">
                  <c:v>2020/21</c:v>
                </c:pt>
                <c:pt idx="33">
                  <c:v>2021/22</c:v>
                </c:pt>
              </c:strCache>
            </c:strRef>
          </c:cat>
          <c:val>
            <c:numRef>
              <c:f>'Data-Sunflower'!$B$85:$AI$85</c:f>
              <c:numCache>
                <c:ptCount val="34"/>
                <c:pt idx="0">
                  <c:v>0.2702702702702703</c:v>
                </c:pt>
                <c:pt idx="1">
                  <c:v>0.2953667953667954</c:v>
                </c:pt>
                <c:pt idx="2">
                  <c:v>0.2700348432055749</c:v>
                </c:pt>
                <c:pt idx="3">
                  <c:v>0.25</c:v>
                </c:pt>
                <c:pt idx="4">
                  <c:v>0.27183805732802596</c:v>
                </c:pt>
                <c:pt idx="5">
                  <c:v>0.2718394746901395</c:v>
                </c:pt>
                <c:pt idx="6">
                  <c:v>0.2706232052368807</c:v>
                </c:pt>
                <c:pt idx="7">
                  <c:v>0.39892039651250577</c:v>
                </c:pt>
                <c:pt idx="8">
                  <c:v>0.39892025862068964</c:v>
                </c:pt>
                <c:pt idx="9">
                  <c:v>0.470628180039139</c:v>
                </c:pt>
                <c:pt idx="10">
                  <c:v>0.3641304347826087</c:v>
                </c:pt>
                <c:pt idx="11">
                  <c:v>0.40368361296833605</c:v>
                </c:pt>
                <c:pt idx="12">
                  <c:v>0.5175437755776844</c:v>
                </c:pt>
                <c:pt idx="13">
                  <c:v>0.4194693712453746</c:v>
                </c:pt>
                <c:pt idx="14">
                  <c:v>0.3710116250309176</c:v>
                </c:pt>
                <c:pt idx="15">
                  <c:v>0.4528301886792453</c:v>
                </c:pt>
                <c:pt idx="16">
                  <c:v>0.42391304347826086</c:v>
                </c:pt>
                <c:pt idx="17">
                  <c:v>0.42329834067050454</c:v>
                </c:pt>
                <c:pt idx="18">
                  <c:v>0.41093725304251616</c:v>
                </c:pt>
                <c:pt idx="19">
                  <c:v>0.354421407052986</c:v>
                </c:pt>
                <c:pt idx="20">
                  <c:v>0.3617489776659327</c:v>
                </c:pt>
                <c:pt idx="21">
                  <c:v>0.33945184812672863</c:v>
                </c:pt>
                <c:pt idx="22">
                  <c:v>0.3578652559514548</c:v>
                </c:pt>
                <c:pt idx="23">
                  <c:v>0.3308701885960075</c:v>
                </c:pt>
                <c:pt idx="24">
                  <c:v>0.346740638002774</c:v>
                </c:pt>
                <c:pt idx="25">
                  <c:v>0.36897904666499703</c:v>
                </c:pt>
                <c:pt idx="26">
                  <c:v>0.3472222222222222</c:v>
                </c:pt>
                <c:pt idx="27">
                  <c:v>0.3409881697981907</c:v>
                </c:pt>
                <c:pt idx="28">
                  <c:v>0.33031852143138024</c:v>
                </c:pt>
                <c:pt idx="29">
                  <c:v>0.3873649210307564</c:v>
                </c:pt>
                <c:pt idx="30">
                  <c:v>0.3395750460851848</c:v>
                </c:pt>
                <c:pt idx="31">
                  <c:v>0.33379972016789927</c:v>
                </c:pt>
                <c:pt idx="32">
                  <c:v>0.3285893679363751</c:v>
                </c:pt>
                <c:pt idx="33">
                  <c:v>0.2907410168480692</c:v>
                </c:pt>
              </c:numCache>
            </c:numRef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25225193"/>
        <c:crosses val="autoZero"/>
        <c:auto val="1"/>
        <c:lblOffset val="100"/>
        <c:tickLblSkip val="2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17715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8805"/>
          <c:w val="0.9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NOK: Sonneblom oppervlakte en produksieskatting  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8175"/>
          <c:w val="0.918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 2016'!$A$6</c:f>
              <c:strCache>
                <c:ptCount val="1"/>
                <c:pt idx="0">
                  <c:v>OPPERVLAKTE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 2016'!$B$7:$Q$7</c:f>
              <c:strCache>
                <c:ptCount val="3"/>
                <c:pt idx="0">
                  <c:v>1st Forecast</c:v>
                </c:pt>
                <c:pt idx="1">
                  <c:v>2nd Forecast</c:v>
                </c:pt>
                <c:pt idx="2">
                  <c:v>3rd Forecast</c:v>
                </c:pt>
              </c:strCache>
            </c:strRef>
          </c:cat>
          <c:val>
            <c:numRef>
              <c:f>'Prod skatting 2016'!$J$21:$L$21</c:f>
              <c:numCache>
                <c:ptCount val="3"/>
                <c:pt idx="0">
                  <c:v>614</c:v>
                </c:pt>
                <c:pt idx="1">
                  <c:v>687.5</c:v>
                </c:pt>
                <c:pt idx="2">
                  <c:v>718.5</c:v>
                </c:pt>
              </c:numCache>
            </c:numRef>
          </c:val>
        </c:ser>
        <c:ser>
          <c:idx val="1"/>
          <c:order val="1"/>
          <c:tx>
            <c:strRef>
              <c:f>'Prod skatting 2016'!$A$27</c:f>
              <c:strCache>
                <c:ptCount val="1"/>
                <c:pt idx="0">
                  <c:v>PRODUKSIE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 2016'!$B$7:$Q$7</c:f>
              <c:strCache>
                <c:ptCount val="3"/>
                <c:pt idx="0">
                  <c:v>1st Forecast</c:v>
                </c:pt>
                <c:pt idx="1">
                  <c:v>2nd Forecast</c:v>
                </c:pt>
                <c:pt idx="2">
                  <c:v>3rd Forecast</c:v>
                </c:pt>
              </c:strCache>
            </c:strRef>
          </c:cat>
          <c:val>
            <c:numRef>
              <c:f>'Prod skatting 2016'!$J$42:$L$42</c:f>
              <c:numCache>
                <c:ptCount val="3"/>
                <c:pt idx="0">
                  <c:v>0</c:v>
                </c:pt>
                <c:pt idx="1">
                  <c:v>687.1500000000001</c:v>
                </c:pt>
                <c:pt idx="2">
                  <c:v>710.5</c:v>
                </c:pt>
              </c:numCache>
            </c:numRef>
          </c:val>
        </c:ser>
        <c:axId val="25700146"/>
        <c:axId val="29974723"/>
      </c:barChart>
      <c:lineChart>
        <c:grouping val="standard"/>
        <c:varyColors val="0"/>
        <c:ser>
          <c:idx val="2"/>
          <c:order val="2"/>
          <c:tx>
            <c:strRef>
              <c:f>'Prod skatting 2016'!$A$47</c:f>
              <c:strCache>
                <c:ptCount val="1"/>
                <c:pt idx="0">
                  <c:v>OPBRENGS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 2016'!$B$7:$Q$7</c:f>
              <c:strCache>
                <c:ptCount val="3"/>
                <c:pt idx="0">
                  <c:v>1st Forecast</c:v>
                </c:pt>
                <c:pt idx="1">
                  <c:v>2nd Forecast</c:v>
                </c:pt>
                <c:pt idx="2">
                  <c:v>3rd Forecast</c:v>
                </c:pt>
              </c:strCache>
            </c:strRef>
          </c:cat>
          <c:val>
            <c:numRef>
              <c:f>'Prod skatting 2016'!$J$61:$L$61</c:f>
              <c:numCache>
                <c:ptCount val="3"/>
                <c:pt idx="0">
                  <c:v>0</c:v>
                </c:pt>
                <c:pt idx="1">
                  <c:v>0.9994909090909092</c:v>
                </c:pt>
                <c:pt idx="2">
                  <c:v>0.988865692414753</c:v>
                </c:pt>
              </c:numCache>
            </c:numRef>
          </c:val>
          <c:smooth val="0"/>
        </c:ser>
        <c:axId val="1337052"/>
        <c:axId val="12033469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At val="1"/>
        <c:crossBetween val="between"/>
        <c:dispUnits/>
      </c:valAx>
      <c:catAx>
        <c:axId val="1337052"/>
        <c:scaling>
          <c:orientation val="minMax"/>
        </c:scaling>
        <c:axPos val="b"/>
        <c:delete val="1"/>
        <c:majorTickMark val="out"/>
        <c:minorTickMark val="none"/>
        <c:tickLblPos val="nextTo"/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ax val="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5"/>
          <c:y val="0.93525"/>
          <c:w val="0.63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029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29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38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48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108"/>
  <sheetViews>
    <sheetView showGridLines="0" tabSelected="1" zoomScale="85" zoomScaleNormal="85" zoomScalePageLayoutView="0" workbookViewId="0" topLeftCell="A1">
      <pane xSplit="1" ySplit="7" topLeftCell="A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L49" sqref="AL49"/>
    </sheetView>
  </sheetViews>
  <sheetFormatPr defaultColWidth="9.7109375" defaultRowHeight="12.75"/>
  <cols>
    <col min="1" max="1" width="49.8515625" style="1" customWidth="1"/>
    <col min="2" max="2" width="8.421875" style="1" customWidth="1"/>
    <col min="3" max="3" width="8.28125" style="1" customWidth="1"/>
    <col min="4" max="6" width="9.140625" style="1" customWidth="1"/>
    <col min="7" max="7" width="9.57421875" style="1" customWidth="1"/>
    <col min="8" max="24" width="9.140625" style="1" customWidth="1"/>
    <col min="25" max="25" width="8.57421875" style="1" customWidth="1"/>
    <col min="26" max="29" width="9.140625" style="1" customWidth="1"/>
    <col min="30" max="30" width="12.57421875" style="1" customWidth="1"/>
    <col min="31" max="31" width="11.7109375" style="1" customWidth="1"/>
    <col min="32" max="32" width="13.00390625" style="1" customWidth="1"/>
    <col min="33" max="33" width="12.8515625" style="1" customWidth="1"/>
    <col min="34" max="34" width="14.00390625" style="1" customWidth="1"/>
    <col min="35" max="35" width="10.8515625" style="1" customWidth="1"/>
    <col min="36" max="36" width="11.28125" style="1" customWidth="1"/>
    <col min="37" max="98" width="9.140625" style="1" customWidth="1"/>
    <col min="99" max="16384" width="9.7109375" style="1" customWidth="1"/>
  </cols>
  <sheetData>
    <row r="1" spans="1:7" ht="47.25" customHeight="1">
      <c r="A1" s="168" t="s">
        <v>20</v>
      </c>
      <c r="B1" s="34"/>
      <c r="C1" s="34"/>
      <c r="D1" s="34"/>
      <c r="E1" s="34"/>
      <c r="F1" s="34"/>
      <c r="G1" s="34"/>
    </row>
    <row r="3" spans="1:7" ht="12.75">
      <c r="A3" s="51" t="s">
        <v>107</v>
      </c>
      <c r="B3" s="51"/>
      <c r="C3" s="51"/>
      <c r="D3" s="51"/>
      <c r="E3" s="51"/>
      <c r="F3" s="51"/>
      <c r="G3" s="51"/>
    </row>
    <row r="5" spans="1:7" ht="12.75">
      <c r="A5" s="89" t="s">
        <v>28</v>
      </c>
      <c r="B5" s="3"/>
      <c r="C5" s="3"/>
      <c r="D5" s="3"/>
      <c r="E5" s="3"/>
      <c r="F5" s="3"/>
      <c r="G5" s="3"/>
    </row>
    <row r="6" spans="1:12" ht="12.75">
      <c r="A6" s="89" t="s">
        <v>29</v>
      </c>
      <c r="B6" s="3"/>
      <c r="C6" s="3"/>
      <c r="D6" s="3"/>
      <c r="E6" s="3"/>
      <c r="F6" s="3"/>
      <c r="G6" s="3"/>
      <c r="H6" s="59"/>
      <c r="I6" s="58"/>
      <c r="J6" s="58"/>
      <c r="K6" s="58"/>
      <c r="L6" s="58"/>
    </row>
    <row r="7" spans="1:7" ht="12.75">
      <c r="A7" s="3"/>
      <c r="B7" s="3"/>
      <c r="C7" s="3"/>
      <c r="D7" s="3"/>
      <c r="E7" s="3"/>
      <c r="F7" s="3"/>
      <c r="G7" s="3"/>
    </row>
    <row r="8" spans="1:11" ht="12.75">
      <c r="A8" s="3"/>
      <c r="B8" s="3"/>
      <c r="C8" s="3"/>
      <c r="D8" s="3"/>
      <c r="E8" s="3"/>
      <c r="F8" s="3"/>
      <c r="G8" s="65"/>
      <c r="H8" s="58"/>
      <c r="I8" s="58"/>
      <c r="J8" s="58"/>
      <c r="K8" s="58"/>
    </row>
    <row r="9" spans="1:7" ht="12.75">
      <c r="A9" s="34" t="s">
        <v>30</v>
      </c>
      <c r="B9" s="34"/>
      <c r="C9" s="34"/>
      <c r="D9" s="34"/>
      <c r="E9" s="34"/>
      <c r="F9" s="34"/>
      <c r="G9" s="34"/>
    </row>
    <row r="10" spans="1:32" ht="12.75">
      <c r="A10" s="34" t="s">
        <v>31</v>
      </c>
      <c r="B10" s="34"/>
      <c r="C10" s="34"/>
      <c r="D10" s="34"/>
      <c r="E10" s="34"/>
      <c r="F10" s="34"/>
      <c r="G10" s="34"/>
      <c r="AE10" s="160"/>
      <c r="AF10" s="160"/>
    </row>
    <row r="11" spans="1:32" ht="12.75">
      <c r="A11" s="2"/>
      <c r="B11" s="2"/>
      <c r="C11" s="2"/>
      <c r="D11" s="2"/>
      <c r="E11" s="2"/>
      <c r="F11" s="2"/>
      <c r="G11" s="2"/>
      <c r="AE11" s="160"/>
      <c r="AF11" s="160"/>
    </row>
    <row r="12" spans="1:36" s="160" customFormat="1" ht="12.75">
      <c r="A12" s="54" t="s">
        <v>5</v>
      </c>
      <c r="B12" s="151" t="s">
        <v>45</v>
      </c>
      <c r="C12" s="151" t="s">
        <v>46</v>
      </c>
      <c r="D12" s="152" t="s">
        <v>39</v>
      </c>
      <c r="E12" s="152" t="s">
        <v>40</v>
      </c>
      <c r="F12" s="152" t="s">
        <v>41</v>
      </c>
      <c r="G12" s="152" t="s">
        <v>42</v>
      </c>
      <c r="H12" s="170" t="s">
        <v>0</v>
      </c>
      <c r="I12" s="153" t="s">
        <v>1</v>
      </c>
      <c r="J12" s="154" t="s">
        <v>2</v>
      </c>
      <c r="K12" s="154" t="s">
        <v>3</v>
      </c>
      <c r="L12" s="155" t="s">
        <v>4</v>
      </c>
      <c r="M12" s="156" t="s">
        <v>14</v>
      </c>
      <c r="N12" s="157" t="s">
        <v>15</v>
      </c>
      <c r="O12" s="157" t="s">
        <v>16</v>
      </c>
      <c r="P12" s="157" t="s">
        <v>18</v>
      </c>
      <c r="Q12" s="157" t="s">
        <v>19</v>
      </c>
      <c r="R12" s="157" t="s">
        <v>37</v>
      </c>
      <c r="S12" s="157" t="s">
        <v>38</v>
      </c>
      <c r="T12" s="158" t="s">
        <v>43</v>
      </c>
      <c r="U12" s="158" t="s">
        <v>44</v>
      </c>
      <c r="V12" s="158" t="s">
        <v>47</v>
      </c>
      <c r="W12" s="158" t="s">
        <v>62</v>
      </c>
      <c r="X12" s="159" t="s">
        <v>67</v>
      </c>
      <c r="Y12" s="158" t="s">
        <v>66</v>
      </c>
      <c r="Z12" s="158" t="s">
        <v>78</v>
      </c>
      <c r="AA12" s="158" t="s">
        <v>90</v>
      </c>
      <c r="AB12" s="158" t="s">
        <v>92</v>
      </c>
      <c r="AC12" s="158" t="s">
        <v>93</v>
      </c>
      <c r="AD12" s="158" t="s">
        <v>94</v>
      </c>
      <c r="AE12" s="158" t="s">
        <v>95</v>
      </c>
      <c r="AF12" s="158" t="s">
        <v>97</v>
      </c>
      <c r="AG12" s="158" t="s">
        <v>100</v>
      </c>
      <c r="AH12" s="158" t="s">
        <v>105</v>
      </c>
      <c r="AI12" s="158" t="s">
        <v>101</v>
      </c>
      <c r="AJ12" s="158" t="s">
        <v>106</v>
      </c>
    </row>
    <row r="13" spans="1:36" s="160" customFormat="1" ht="12.75">
      <c r="A13" s="54" t="s">
        <v>21</v>
      </c>
      <c r="B13" s="25" t="s">
        <v>6</v>
      </c>
      <c r="C13" s="25" t="s">
        <v>6</v>
      </c>
      <c r="D13" s="26" t="s">
        <v>6</v>
      </c>
      <c r="E13" s="26" t="s">
        <v>6</v>
      </c>
      <c r="F13" s="26" t="s">
        <v>6</v>
      </c>
      <c r="G13" s="26" t="s">
        <v>6</v>
      </c>
      <c r="H13" s="171" t="s">
        <v>6</v>
      </c>
      <c r="I13" s="173" t="s">
        <v>6</v>
      </c>
      <c r="J13" s="26" t="s">
        <v>6</v>
      </c>
      <c r="K13" s="26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27" t="s">
        <v>6</v>
      </c>
      <c r="Q13" s="27" t="s">
        <v>6</v>
      </c>
      <c r="R13" s="27" t="s">
        <v>6</v>
      </c>
      <c r="S13" s="27" t="s">
        <v>6</v>
      </c>
      <c r="T13" s="25" t="s">
        <v>6</v>
      </c>
      <c r="U13" s="25" t="s">
        <v>6</v>
      </c>
      <c r="V13" s="25" t="s">
        <v>6</v>
      </c>
      <c r="W13" s="25" t="s">
        <v>6</v>
      </c>
      <c r="X13" s="161" t="s">
        <v>6</v>
      </c>
      <c r="Y13" s="25" t="s">
        <v>6</v>
      </c>
      <c r="Z13" s="25" t="s">
        <v>6</v>
      </c>
      <c r="AA13" s="25" t="s">
        <v>6</v>
      </c>
      <c r="AB13" s="25" t="s">
        <v>6</v>
      </c>
      <c r="AC13" s="25" t="s">
        <v>6</v>
      </c>
      <c r="AD13" s="25" t="s">
        <v>6</v>
      </c>
      <c r="AE13" s="25" t="s">
        <v>6</v>
      </c>
      <c r="AF13" s="25" t="s">
        <v>6</v>
      </c>
      <c r="AG13" s="25" t="s">
        <v>6</v>
      </c>
      <c r="AH13" s="25" t="s">
        <v>6</v>
      </c>
      <c r="AI13" s="25" t="s">
        <v>6</v>
      </c>
      <c r="AJ13" s="25" t="s">
        <v>6</v>
      </c>
    </row>
    <row r="14" spans="1:36" s="196" customFormat="1" ht="12.75">
      <c r="A14" s="185"/>
      <c r="B14" s="185"/>
      <c r="C14" s="186"/>
      <c r="D14" s="187"/>
      <c r="E14" s="188"/>
      <c r="F14" s="189"/>
      <c r="G14" s="188"/>
      <c r="H14" s="190"/>
      <c r="I14" s="191"/>
      <c r="J14" s="192"/>
      <c r="K14" s="192"/>
      <c r="L14" s="193"/>
      <c r="M14" s="193"/>
      <c r="N14" s="193"/>
      <c r="O14" s="193"/>
      <c r="P14" s="193"/>
      <c r="Q14" s="193"/>
      <c r="R14" s="193"/>
      <c r="S14" s="193"/>
      <c r="T14" s="194"/>
      <c r="U14" s="194"/>
      <c r="V14" s="194"/>
      <c r="W14" s="194"/>
      <c r="X14" s="195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</row>
    <row r="15" spans="1:36" s="196" customFormat="1" ht="12.75">
      <c r="A15" s="197" t="s">
        <v>22</v>
      </c>
      <c r="B15" s="197">
        <v>0</v>
      </c>
      <c r="C15" s="198">
        <v>0</v>
      </c>
      <c r="D15" s="199">
        <v>0</v>
      </c>
      <c r="E15" s="200">
        <v>0</v>
      </c>
      <c r="F15" s="201">
        <v>0</v>
      </c>
      <c r="G15" s="200">
        <v>0</v>
      </c>
      <c r="H15" s="202">
        <v>0</v>
      </c>
      <c r="I15" s="203">
        <v>0</v>
      </c>
      <c r="J15" s="204">
        <v>0</v>
      </c>
      <c r="K15" s="204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0.35</v>
      </c>
      <c r="Q15" s="205">
        <v>0.38</v>
      </c>
      <c r="R15" s="205">
        <v>0.3</v>
      </c>
      <c r="S15" s="205">
        <v>0.08</v>
      </c>
      <c r="T15" s="206">
        <v>0.5</v>
      </c>
      <c r="U15" s="206">
        <v>0.6</v>
      </c>
      <c r="V15" s="206">
        <v>0.7</v>
      </c>
      <c r="W15" s="206">
        <v>0.2</v>
      </c>
      <c r="X15" s="207">
        <v>0</v>
      </c>
      <c r="Y15" s="206">
        <v>0</v>
      </c>
      <c r="Z15" s="206">
        <v>0</v>
      </c>
      <c r="AA15" s="208">
        <v>0</v>
      </c>
      <c r="AB15" s="208">
        <v>0</v>
      </c>
      <c r="AC15" s="208">
        <v>0</v>
      </c>
      <c r="AD15" s="208">
        <v>0</v>
      </c>
      <c r="AE15" s="208">
        <v>0.1</v>
      </c>
      <c r="AF15" s="208">
        <v>0</v>
      </c>
      <c r="AG15" s="208">
        <v>0</v>
      </c>
      <c r="AH15" s="208">
        <v>0</v>
      </c>
      <c r="AI15" s="208">
        <v>0</v>
      </c>
      <c r="AJ15" s="208">
        <v>0</v>
      </c>
    </row>
    <row r="16" spans="1:36" s="196" customFormat="1" ht="12.75">
      <c r="A16" s="197" t="s">
        <v>23</v>
      </c>
      <c r="B16" s="197">
        <v>13</v>
      </c>
      <c r="C16" s="198">
        <v>15</v>
      </c>
      <c r="D16" s="209">
        <v>10</v>
      </c>
      <c r="E16" s="210">
        <v>6</v>
      </c>
      <c r="F16" s="210">
        <v>10.919</v>
      </c>
      <c r="G16" s="210">
        <v>10.427</v>
      </c>
      <c r="H16" s="202">
        <v>9.995</v>
      </c>
      <c r="I16" s="203">
        <v>1.907</v>
      </c>
      <c r="J16" s="204">
        <v>1.455</v>
      </c>
      <c r="K16" s="204">
        <v>0.047</v>
      </c>
      <c r="L16" s="205">
        <v>0.5</v>
      </c>
      <c r="M16" s="205">
        <v>0.25</v>
      </c>
      <c r="N16" s="205">
        <v>0.25</v>
      </c>
      <c r="O16" s="205">
        <v>0.25</v>
      </c>
      <c r="P16" s="205">
        <v>0.3</v>
      </c>
      <c r="Q16" s="205">
        <v>0.56</v>
      </c>
      <c r="R16" s="205">
        <v>0.5</v>
      </c>
      <c r="S16" s="205">
        <v>1.2</v>
      </c>
      <c r="T16" s="206">
        <v>0.7</v>
      </c>
      <c r="U16" s="206">
        <v>0.4</v>
      </c>
      <c r="V16" s="206">
        <v>0.5</v>
      </c>
      <c r="W16" s="206">
        <v>0.85</v>
      </c>
      <c r="X16" s="207">
        <v>0.5</v>
      </c>
      <c r="Y16" s="206">
        <v>0.35</v>
      </c>
      <c r="Z16" s="206">
        <v>0.2</v>
      </c>
      <c r="AA16" s="208">
        <v>0.9</v>
      </c>
      <c r="AB16" s="208">
        <v>0.5</v>
      </c>
      <c r="AC16" s="208">
        <v>0.5</v>
      </c>
      <c r="AD16" s="208">
        <v>0.25</v>
      </c>
      <c r="AE16" s="208">
        <v>1.6</v>
      </c>
      <c r="AF16" s="208">
        <v>0.95</v>
      </c>
      <c r="AG16" s="208">
        <v>1.2</v>
      </c>
      <c r="AH16" s="208">
        <v>1.1</v>
      </c>
      <c r="AI16" s="208">
        <v>2.5</v>
      </c>
      <c r="AJ16" s="208">
        <v>2.5</v>
      </c>
    </row>
    <row r="17" spans="1:36" s="196" customFormat="1" ht="12.75">
      <c r="A17" s="197" t="s">
        <v>25</v>
      </c>
      <c r="B17" s="197">
        <v>178</v>
      </c>
      <c r="C17" s="198">
        <v>225</v>
      </c>
      <c r="D17" s="209">
        <v>245</v>
      </c>
      <c r="E17" s="210">
        <v>162</v>
      </c>
      <c r="F17" s="210">
        <v>194.014</v>
      </c>
      <c r="G17" s="210">
        <v>185.283</v>
      </c>
      <c r="H17" s="202">
        <v>217.539</v>
      </c>
      <c r="I17" s="203">
        <v>247.938</v>
      </c>
      <c r="J17" s="204">
        <v>189.216</v>
      </c>
      <c r="K17" s="204">
        <v>192.847</v>
      </c>
      <c r="L17" s="205">
        <v>430</v>
      </c>
      <c r="M17" s="205">
        <v>180</v>
      </c>
      <c r="N17" s="205">
        <v>195</v>
      </c>
      <c r="O17" s="205">
        <v>305</v>
      </c>
      <c r="P17" s="205">
        <v>290</v>
      </c>
      <c r="Q17" s="205">
        <v>212.5</v>
      </c>
      <c r="R17" s="205">
        <v>185</v>
      </c>
      <c r="S17" s="205">
        <v>168</v>
      </c>
      <c r="T17" s="206">
        <v>135</v>
      </c>
      <c r="U17" s="206">
        <v>270</v>
      </c>
      <c r="V17" s="206">
        <v>280</v>
      </c>
      <c r="W17" s="206">
        <v>175</v>
      </c>
      <c r="X17" s="207">
        <v>300</v>
      </c>
      <c r="Y17" s="206">
        <v>190</v>
      </c>
      <c r="Z17" s="206">
        <v>220</v>
      </c>
      <c r="AA17" s="208">
        <v>280</v>
      </c>
      <c r="AB17" s="208">
        <v>285</v>
      </c>
      <c r="AC17" s="208">
        <v>400</v>
      </c>
      <c r="AD17" s="208">
        <v>330</v>
      </c>
      <c r="AE17" s="208">
        <v>314</v>
      </c>
      <c r="AF17" s="208">
        <v>270</v>
      </c>
      <c r="AG17" s="208">
        <v>260</v>
      </c>
      <c r="AH17" s="208">
        <v>235</v>
      </c>
      <c r="AI17" s="208">
        <v>357</v>
      </c>
      <c r="AJ17" s="208">
        <v>290</v>
      </c>
    </row>
    <row r="18" spans="1:36" s="196" customFormat="1" ht="12.75">
      <c r="A18" s="197" t="s">
        <v>24</v>
      </c>
      <c r="B18" s="197">
        <v>0</v>
      </c>
      <c r="C18" s="198">
        <v>0</v>
      </c>
      <c r="D18" s="199">
        <v>0</v>
      </c>
      <c r="E18" s="200">
        <v>0</v>
      </c>
      <c r="F18" s="201">
        <v>0</v>
      </c>
      <c r="G18" s="200">
        <v>0</v>
      </c>
      <c r="H18" s="202">
        <v>0</v>
      </c>
      <c r="I18" s="203">
        <v>0</v>
      </c>
      <c r="J18" s="204">
        <v>0</v>
      </c>
      <c r="K18" s="204">
        <v>0</v>
      </c>
      <c r="L18" s="205">
        <v>0</v>
      </c>
      <c r="M18" s="205">
        <v>0.1</v>
      </c>
      <c r="N18" s="205">
        <v>0.2</v>
      </c>
      <c r="O18" s="205">
        <v>0.2</v>
      </c>
      <c r="P18" s="205">
        <v>0.2</v>
      </c>
      <c r="Q18" s="205">
        <v>0.26</v>
      </c>
      <c r="R18" s="205">
        <v>0.2</v>
      </c>
      <c r="S18" s="205">
        <v>0.2</v>
      </c>
      <c r="T18" s="206">
        <v>0.15</v>
      </c>
      <c r="U18" s="206">
        <v>0.3</v>
      </c>
      <c r="V18" s="206">
        <v>0.6</v>
      </c>
      <c r="W18" s="206">
        <v>0.15</v>
      </c>
      <c r="X18" s="207">
        <v>0.2</v>
      </c>
      <c r="Y18" s="206">
        <v>0</v>
      </c>
      <c r="Z18" s="206">
        <v>0</v>
      </c>
      <c r="AA18" s="208">
        <v>0.55</v>
      </c>
      <c r="AB18" s="208">
        <v>0</v>
      </c>
      <c r="AC18" s="208">
        <v>0</v>
      </c>
      <c r="AD18" s="208">
        <v>0</v>
      </c>
      <c r="AE18" s="208">
        <v>0</v>
      </c>
      <c r="AF18" s="208">
        <v>0.1</v>
      </c>
      <c r="AG18" s="208">
        <v>0.3</v>
      </c>
      <c r="AH18" s="208">
        <v>0.3</v>
      </c>
      <c r="AI18" s="208">
        <v>0.3</v>
      </c>
      <c r="AJ18" s="208">
        <v>0.7</v>
      </c>
    </row>
    <row r="19" spans="1:36" s="196" customFormat="1" ht="12.75">
      <c r="A19" s="197" t="s">
        <v>7</v>
      </c>
      <c r="B19" s="197">
        <v>0</v>
      </c>
      <c r="C19" s="198">
        <v>0</v>
      </c>
      <c r="D19" s="199">
        <v>0</v>
      </c>
      <c r="E19" s="200">
        <v>0</v>
      </c>
      <c r="F19" s="201">
        <v>0</v>
      </c>
      <c r="G19" s="200">
        <v>0</v>
      </c>
      <c r="H19" s="202">
        <v>0</v>
      </c>
      <c r="I19" s="203">
        <v>0</v>
      </c>
      <c r="J19" s="204">
        <v>0</v>
      </c>
      <c r="K19" s="204">
        <v>0</v>
      </c>
      <c r="L19" s="205">
        <v>0</v>
      </c>
      <c r="M19" s="205">
        <v>0</v>
      </c>
      <c r="N19" s="205">
        <v>0.045</v>
      </c>
      <c r="O19" s="205">
        <v>0.06</v>
      </c>
      <c r="P19" s="205">
        <v>0.1</v>
      </c>
      <c r="Q19" s="205">
        <v>0</v>
      </c>
      <c r="R19" s="205">
        <v>0</v>
      </c>
      <c r="S19" s="205">
        <v>0</v>
      </c>
      <c r="T19" s="206">
        <v>0</v>
      </c>
      <c r="U19" s="206">
        <v>0</v>
      </c>
      <c r="V19" s="206">
        <v>0</v>
      </c>
      <c r="W19" s="206">
        <v>0</v>
      </c>
      <c r="X19" s="207">
        <v>0</v>
      </c>
      <c r="Y19" s="206">
        <v>0</v>
      </c>
      <c r="Z19" s="206">
        <v>0</v>
      </c>
      <c r="AA19" s="208">
        <v>0</v>
      </c>
      <c r="AB19" s="208">
        <v>0</v>
      </c>
      <c r="AC19" s="208">
        <v>0</v>
      </c>
      <c r="AD19" s="208">
        <v>0.3</v>
      </c>
      <c r="AE19" s="208">
        <v>0</v>
      </c>
      <c r="AF19" s="208">
        <v>0</v>
      </c>
      <c r="AG19" s="208">
        <v>0</v>
      </c>
      <c r="AH19" s="208">
        <v>0</v>
      </c>
      <c r="AI19" s="208">
        <v>0</v>
      </c>
      <c r="AJ19" s="208">
        <v>0.3</v>
      </c>
    </row>
    <row r="20" spans="1:36" s="196" customFormat="1" ht="12.75">
      <c r="A20" s="197" t="s">
        <v>8</v>
      </c>
      <c r="B20" s="197">
        <v>34</v>
      </c>
      <c r="C20" s="198">
        <v>43</v>
      </c>
      <c r="D20" s="199">
        <v>54</v>
      </c>
      <c r="E20" s="200">
        <v>91</v>
      </c>
      <c r="F20" s="201">
        <v>32.028</v>
      </c>
      <c r="G20" s="200">
        <v>30.587</v>
      </c>
      <c r="H20" s="202">
        <v>50.161</v>
      </c>
      <c r="I20" s="203">
        <v>31.237</v>
      </c>
      <c r="J20" s="204">
        <v>23.839</v>
      </c>
      <c r="K20" s="204">
        <v>26.147</v>
      </c>
      <c r="L20" s="205">
        <v>56</v>
      </c>
      <c r="M20" s="205">
        <v>22</v>
      </c>
      <c r="N20" s="205">
        <v>20</v>
      </c>
      <c r="O20" s="205">
        <v>30</v>
      </c>
      <c r="P20" s="205">
        <v>40</v>
      </c>
      <c r="Q20" s="205">
        <v>34</v>
      </c>
      <c r="R20" s="205">
        <v>29</v>
      </c>
      <c r="S20" s="205">
        <v>45</v>
      </c>
      <c r="T20" s="206">
        <v>13</v>
      </c>
      <c r="U20" s="206">
        <v>17</v>
      </c>
      <c r="V20" s="206">
        <v>27</v>
      </c>
      <c r="W20" s="206">
        <v>8</v>
      </c>
      <c r="X20" s="207">
        <v>10</v>
      </c>
      <c r="Y20" s="206">
        <v>10</v>
      </c>
      <c r="Z20" s="206">
        <v>6.6</v>
      </c>
      <c r="AA20" s="208">
        <v>3.5</v>
      </c>
      <c r="AB20" s="208">
        <v>2.5</v>
      </c>
      <c r="AC20" s="208">
        <v>4</v>
      </c>
      <c r="AD20" s="208">
        <v>2.2</v>
      </c>
      <c r="AE20" s="208">
        <v>2.3</v>
      </c>
      <c r="AF20" s="208">
        <v>4.5</v>
      </c>
      <c r="AG20" s="208">
        <v>2.8</v>
      </c>
      <c r="AH20" s="208">
        <v>3.5</v>
      </c>
      <c r="AI20" s="208">
        <v>3.5</v>
      </c>
      <c r="AJ20" s="208">
        <v>5</v>
      </c>
    </row>
    <row r="21" spans="1:36" s="196" customFormat="1" ht="12.75">
      <c r="A21" s="197" t="s">
        <v>17</v>
      </c>
      <c r="B21" s="197">
        <v>57</v>
      </c>
      <c r="C21" s="198">
        <v>57</v>
      </c>
      <c r="D21" s="199">
        <v>74</v>
      </c>
      <c r="E21" s="200">
        <v>43</v>
      </c>
      <c r="F21" s="201">
        <v>30.173</v>
      </c>
      <c r="G21" s="200">
        <v>28.815</v>
      </c>
      <c r="H21" s="202">
        <v>76.822</v>
      </c>
      <c r="I21" s="203">
        <v>76.598</v>
      </c>
      <c r="J21" s="204">
        <v>58.456</v>
      </c>
      <c r="K21" s="204">
        <v>43.765</v>
      </c>
      <c r="L21" s="205">
        <v>28</v>
      </c>
      <c r="M21" s="205">
        <v>28</v>
      </c>
      <c r="N21" s="205">
        <v>29</v>
      </c>
      <c r="O21" s="205">
        <v>40</v>
      </c>
      <c r="P21" s="205">
        <v>37</v>
      </c>
      <c r="Q21" s="205">
        <v>25</v>
      </c>
      <c r="R21" s="205">
        <v>40</v>
      </c>
      <c r="S21" s="205">
        <v>47</v>
      </c>
      <c r="T21" s="206">
        <v>30</v>
      </c>
      <c r="U21" s="206">
        <v>70</v>
      </c>
      <c r="V21" s="206">
        <v>90</v>
      </c>
      <c r="W21" s="206">
        <v>75</v>
      </c>
      <c r="X21" s="207">
        <v>98</v>
      </c>
      <c r="Y21" s="206">
        <v>100</v>
      </c>
      <c r="Z21" s="206">
        <v>99</v>
      </c>
      <c r="AA21" s="208">
        <v>90</v>
      </c>
      <c r="AB21" s="208">
        <v>82</v>
      </c>
      <c r="AC21" s="208">
        <v>65</v>
      </c>
      <c r="AD21" s="208">
        <v>90</v>
      </c>
      <c r="AE21" s="208">
        <v>45</v>
      </c>
      <c r="AF21" s="208">
        <v>61</v>
      </c>
      <c r="AG21" s="208">
        <v>65</v>
      </c>
      <c r="AH21" s="208">
        <v>76.5</v>
      </c>
      <c r="AI21" s="208">
        <v>110</v>
      </c>
      <c r="AJ21" s="208">
        <v>100</v>
      </c>
    </row>
    <row r="22" spans="1:36" s="196" customFormat="1" ht="12.75">
      <c r="A22" s="197" t="s">
        <v>9</v>
      </c>
      <c r="B22" s="197">
        <v>15</v>
      </c>
      <c r="C22" s="198">
        <v>25</v>
      </c>
      <c r="D22" s="199">
        <v>36</v>
      </c>
      <c r="E22" s="200">
        <v>37</v>
      </c>
      <c r="F22" s="201">
        <v>24.09</v>
      </c>
      <c r="G22" s="200">
        <v>23.006</v>
      </c>
      <c r="H22" s="202">
        <v>36.127</v>
      </c>
      <c r="I22" s="203">
        <v>7.777</v>
      </c>
      <c r="J22" s="204">
        <v>5.935</v>
      </c>
      <c r="K22" s="204">
        <v>7.703</v>
      </c>
      <c r="L22" s="205">
        <v>12</v>
      </c>
      <c r="M22" s="205">
        <v>6</v>
      </c>
      <c r="N22" s="205">
        <v>7.2</v>
      </c>
      <c r="O22" s="205">
        <v>12</v>
      </c>
      <c r="P22" s="205">
        <v>13.5</v>
      </c>
      <c r="Q22" s="205">
        <v>17.3</v>
      </c>
      <c r="R22" s="205">
        <v>10</v>
      </c>
      <c r="S22" s="205">
        <v>11</v>
      </c>
      <c r="T22" s="206">
        <v>7</v>
      </c>
      <c r="U22" s="206">
        <v>6</v>
      </c>
      <c r="V22" s="206">
        <v>7</v>
      </c>
      <c r="W22" s="206">
        <v>3.5</v>
      </c>
      <c r="X22" s="207">
        <v>4</v>
      </c>
      <c r="Y22" s="206">
        <v>3</v>
      </c>
      <c r="Z22" s="206">
        <v>3.9</v>
      </c>
      <c r="AA22" s="208">
        <v>3</v>
      </c>
      <c r="AB22" s="208">
        <v>6</v>
      </c>
      <c r="AC22" s="208">
        <v>4</v>
      </c>
      <c r="AD22" s="208">
        <v>3</v>
      </c>
      <c r="AE22" s="208">
        <v>5.5</v>
      </c>
      <c r="AF22" s="208">
        <v>3.8</v>
      </c>
      <c r="AG22" s="208">
        <v>4</v>
      </c>
      <c r="AH22" s="208">
        <v>4.4</v>
      </c>
      <c r="AI22" s="208">
        <v>2.4</v>
      </c>
      <c r="AJ22" s="208">
        <v>2.2</v>
      </c>
    </row>
    <row r="23" spans="1:36" s="196" customFormat="1" ht="12.75">
      <c r="A23" s="197" t="s">
        <v>26</v>
      </c>
      <c r="B23" s="197">
        <v>110</v>
      </c>
      <c r="C23" s="198">
        <v>153</v>
      </c>
      <c r="D23" s="199">
        <v>155</v>
      </c>
      <c r="E23" s="200">
        <v>113</v>
      </c>
      <c r="F23" s="201">
        <v>108.72</v>
      </c>
      <c r="G23" s="200">
        <v>103.828</v>
      </c>
      <c r="H23" s="202">
        <v>144.942</v>
      </c>
      <c r="I23" s="203">
        <v>242.544</v>
      </c>
      <c r="J23" s="204">
        <v>185.099</v>
      </c>
      <c r="K23" s="204">
        <v>240.491</v>
      </c>
      <c r="L23" s="205">
        <v>301.5</v>
      </c>
      <c r="M23" s="205">
        <v>160</v>
      </c>
      <c r="N23" s="205">
        <v>270</v>
      </c>
      <c r="O23" s="205">
        <v>280</v>
      </c>
      <c r="P23" s="205">
        <v>225</v>
      </c>
      <c r="Q23" s="205">
        <v>240</v>
      </c>
      <c r="R23" s="205">
        <v>195</v>
      </c>
      <c r="S23" s="205">
        <v>200</v>
      </c>
      <c r="T23" s="206">
        <v>130</v>
      </c>
      <c r="U23" s="206">
        <v>200</v>
      </c>
      <c r="V23" s="206">
        <v>230</v>
      </c>
      <c r="W23" s="206">
        <v>135</v>
      </c>
      <c r="X23" s="207">
        <v>230</v>
      </c>
      <c r="Y23" s="206">
        <v>150</v>
      </c>
      <c r="Z23" s="206">
        <v>175</v>
      </c>
      <c r="AA23" s="208">
        <v>221</v>
      </c>
      <c r="AB23" s="208">
        <v>200</v>
      </c>
      <c r="AC23" s="208">
        <v>245</v>
      </c>
      <c r="AD23" s="208">
        <v>210</v>
      </c>
      <c r="AE23" s="208">
        <v>233</v>
      </c>
      <c r="AF23" s="208">
        <v>175</v>
      </c>
      <c r="AG23" s="208">
        <v>167</v>
      </c>
      <c r="AH23" s="208">
        <v>157</v>
      </c>
      <c r="AI23" s="208">
        <v>195</v>
      </c>
      <c r="AJ23" s="208">
        <v>155</v>
      </c>
    </row>
    <row r="24" spans="1:36" s="196" customFormat="1" ht="12.75">
      <c r="A24" s="185"/>
      <c r="B24" s="185"/>
      <c r="C24" s="191"/>
      <c r="D24" s="211"/>
      <c r="E24" s="212"/>
      <c r="F24" s="213"/>
      <c r="G24" s="212"/>
      <c r="H24" s="214"/>
      <c r="I24" s="215"/>
      <c r="J24" s="216"/>
      <c r="K24" s="216"/>
      <c r="L24" s="217"/>
      <c r="M24" s="218"/>
      <c r="N24" s="218"/>
      <c r="O24" s="218"/>
      <c r="P24" s="218"/>
      <c r="Q24" s="218"/>
      <c r="R24" s="218"/>
      <c r="S24" s="218"/>
      <c r="T24" s="208"/>
      <c r="U24" s="208"/>
      <c r="V24" s="208"/>
      <c r="W24" s="208"/>
      <c r="X24" s="219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</row>
    <row r="25" spans="1:253" ht="12.75">
      <c r="A25" s="50" t="s">
        <v>27</v>
      </c>
      <c r="B25" s="44">
        <f aca="true" t="shared" si="0" ref="B25:G25">SUM(B15:B23)</f>
        <v>407</v>
      </c>
      <c r="C25" s="44">
        <f t="shared" si="0"/>
        <v>518</v>
      </c>
      <c r="D25" s="44">
        <f t="shared" si="0"/>
        <v>574</v>
      </c>
      <c r="E25" s="43">
        <f t="shared" si="0"/>
        <v>452</v>
      </c>
      <c r="F25" s="43">
        <f t="shared" si="0"/>
        <v>399.94399999999996</v>
      </c>
      <c r="G25" s="43">
        <f t="shared" si="0"/>
        <v>381.9459999999999</v>
      </c>
      <c r="H25" s="172">
        <f aca="true" t="shared" si="1" ref="H25:S25">SUM(H15:H23)</f>
        <v>535.586</v>
      </c>
      <c r="I25" s="68">
        <f t="shared" si="1"/>
        <v>608.001</v>
      </c>
      <c r="J25" s="44">
        <f t="shared" si="1"/>
        <v>464</v>
      </c>
      <c r="K25" s="44">
        <f t="shared" si="1"/>
        <v>511</v>
      </c>
      <c r="L25" s="45">
        <f t="shared" si="1"/>
        <v>828</v>
      </c>
      <c r="M25" s="48">
        <f t="shared" si="1"/>
        <v>396.35</v>
      </c>
      <c r="N25" s="48">
        <f t="shared" si="1"/>
        <v>521.6949999999999</v>
      </c>
      <c r="O25" s="48">
        <f t="shared" si="1"/>
        <v>667.51</v>
      </c>
      <c r="P25" s="48">
        <f t="shared" si="1"/>
        <v>606.45</v>
      </c>
      <c r="Q25" s="48">
        <f t="shared" si="1"/>
        <v>530</v>
      </c>
      <c r="R25" s="48">
        <f t="shared" si="1"/>
        <v>460</v>
      </c>
      <c r="S25" s="48">
        <f t="shared" si="1"/>
        <v>472.48</v>
      </c>
      <c r="T25" s="79">
        <f aca="true" t="shared" si="2" ref="T25:Y25">SUM(T15:T23)</f>
        <v>316.35</v>
      </c>
      <c r="U25" s="79">
        <f t="shared" si="2"/>
        <v>564.3</v>
      </c>
      <c r="V25" s="79">
        <f t="shared" si="2"/>
        <v>635.8</v>
      </c>
      <c r="W25" s="79">
        <f t="shared" si="2"/>
        <v>397.70000000000005</v>
      </c>
      <c r="X25" s="117">
        <f t="shared" si="2"/>
        <v>642.7</v>
      </c>
      <c r="Y25" s="79">
        <f t="shared" si="2"/>
        <v>453.35</v>
      </c>
      <c r="Z25" s="79">
        <f aca="true" t="shared" si="3" ref="Z25:AF25">SUM(Z15:Z23)</f>
        <v>504.69999999999993</v>
      </c>
      <c r="AA25" s="79">
        <f t="shared" si="3"/>
        <v>598.95</v>
      </c>
      <c r="AB25" s="79">
        <f t="shared" si="3"/>
        <v>576</v>
      </c>
      <c r="AC25" s="79">
        <f t="shared" si="3"/>
        <v>718.5</v>
      </c>
      <c r="AD25" s="79">
        <f t="shared" si="3"/>
        <v>635.75</v>
      </c>
      <c r="AE25" s="79">
        <f t="shared" si="3"/>
        <v>601.5</v>
      </c>
      <c r="AF25" s="79">
        <f t="shared" si="3"/>
        <v>515.35</v>
      </c>
      <c r="AG25" s="79">
        <f>SUM(AG15:AG23)</f>
        <v>500.3</v>
      </c>
      <c r="AH25" s="79">
        <f>SUM(AH15:AH23)</f>
        <v>477.79999999999995</v>
      </c>
      <c r="AI25" s="79">
        <f>SUM(AI15:AI23)</f>
        <v>670.7</v>
      </c>
      <c r="AJ25" s="79">
        <f>SUM(AJ15:AJ23)</f>
        <v>555.7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2.75">
      <c r="A26" s="18"/>
      <c r="B26" s="18"/>
      <c r="C26" s="57"/>
      <c r="D26" s="21"/>
      <c r="E26" s="53"/>
      <c r="F26" s="57"/>
      <c r="G26" s="53"/>
      <c r="H26" s="174"/>
      <c r="I26" s="57"/>
      <c r="J26" s="20"/>
      <c r="K26" s="20"/>
      <c r="L26" s="21"/>
      <c r="M26" s="21"/>
      <c r="N26" s="21"/>
      <c r="O26" s="21"/>
      <c r="P26" s="21"/>
      <c r="Q26" s="21"/>
      <c r="R26" s="21"/>
      <c r="S26" s="21"/>
      <c r="T26" s="57"/>
      <c r="U26" s="57"/>
      <c r="V26" s="57"/>
      <c r="W26" s="57"/>
      <c r="X26" s="18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83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2.75">
      <c r="A30" s="34" t="s">
        <v>32</v>
      </c>
      <c r="B30" s="34"/>
      <c r="C30" s="34"/>
      <c r="D30" s="34"/>
      <c r="E30" s="34"/>
      <c r="F30" s="34"/>
      <c r="G30" s="34"/>
      <c r="H30" s="58"/>
      <c r="I30" s="58"/>
      <c r="J30" s="58"/>
      <c r="K30" s="5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2.75">
      <c r="A31" s="34" t="s">
        <v>33</v>
      </c>
      <c r="B31" s="34"/>
      <c r="C31" s="34"/>
      <c r="D31" s="34"/>
      <c r="E31" s="34"/>
      <c r="F31" s="34"/>
      <c r="G31" s="3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 t="s">
        <v>36</v>
      </c>
      <c r="R32" s="2"/>
      <c r="S32" s="2"/>
      <c r="T32" s="2"/>
      <c r="U32" s="2"/>
      <c r="V32" s="2"/>
      <c r="W32" s="2"/>
      <c r="X32" s="2"/>
      <c r="Y32" s="2"/>
      <c r="Z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2.75">
      <c r="A33" s="54" t="s">
        <v>5</v>
      </c>
      <c r="B33" s="85"/>
      <c r="C33" s="85"/>
      <c r="D33" s="55" t="s">
        <v>39</v>
      </c>
      <c r="E33" s="55" t="s">
        <v>40</v>
      </c>
      <c r="F33" s="55" t="s">
        <v>41</v>
      </c>
      <c r="G33" s="55" t="s">
        <v>42</v>
      </c>
      <c r="H33" s="4" t="s">
        <v>0</v>
      </c>
      <c r="I33" s="5" t="s">
        <v>1</v>
      </c>
      <c r="J33" s="5" t="s">
        <v>2</v>
      </c>
      <c r="K33" s="22" t="str">
        <f aca="true" t="shared" si="4" ref="K33:AA33">K12</f>
        <v>1997/98</v>
      </c>
      <c r="L33" s="23" t="str">
        <f t="shared" si="4"/>
        <v>1998/99</v>
      </c>
      <c r="M33" s="23" t="str">
        <f t="shared" si="4"/>
        <v>1999/2000</v>
      </c>
      <c r="N33" s="6" t="str">
        <f t="shared" si="4"/>
        <v>2000/01</v>
      </c>
      <c r="O33" s="6" t="str">
        <f t="shared" si="4"/>
        <v>2001/02</v>
      </c>
      <c r="P33" s="6" t="str">
        <f t="shared" si="4"/>
        <v>2002/03</v>
      </c>
      <c r="Q33" s="6" t="str">
        <f t="shared" si="4"/>
        <v>2003/04</v>
      </c>
      <c r="R33" s="6" t="str">
        <f t="shared" si="4"/>
        <v>2004/05</v>
      </c>
      <c r="S33" s="6" t="str">
        <f t="shared" si="4"/>
        <v>2005/06</v>
      </c>
      <c r="T33" s="6" t="str">
        <f t="shared" si="4"/>
        <v>2006/07</v>
      </c>
      <c r="U33" s="6" t="str">
        <f t="shared" si="4"/>
        <v>2007/08</v>
      </c>
      <c r="V33" s="6" t="str">
        <f t="shared" si="4"/>
        <v>2008/09</v>
      </c>
      <c r="W33" s="6" t="str">
        <f t="shared" si="4"/>
        <v>2009/10</v>
      </c>
      <c r="X33" s="6" t="str">
        <f t="shared" si="4"/>
        <v>2010/11</v>
      </c>
      <c r="Y33" s="6" t="str">
        <f t="shared" si="4"/>
        <v>2011/12</v>
      </c>
      <c r="Z33" s="6" t="str">
        <f t="shared" si="4"/>
        <v>2012/13</v>
      </c>
      <c r="AA33" s="4" t="str">
        <f t="shared" si="4"/>
        <v>2013/14</v>
      </c>
      <c r="AB33" s="4" t="str">
        <f>AB12</f>
        <v>2014/15</v>
      </c>
      <c r="AC33" s="4" t="str">
        <f>AC12</f>
        <v>2015/16</v>
      </c>
      <c r="AD33" s="4" t="str">
        <f>AD12</f>
        <v>2016/17</v>
      </c>
      <c r="AE33" s="167" t="s">
        <v>95</v>
      </c>
      <c r="AF33" s="4" t="str">
        <f>AF12</f>
        <v>2018/19</v>
      </c>
      <c r="AG33" s="4">
        <v>100.95</v>
      </c>
      <c r="AH33" s="158" t="s">
        <v>105</v>
      </c>
      <c r="AI33" s="158" t="s">
        <v>99</v>
      </c>
      <c r="AJ33" s="158" t="s">
        <v>106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2.75">
      <c r="A34" s="49" t="s">
        <v>21</v>
      </c>
      <c r="B34" s="49"/>
      <c r="C34" s="49"/>
      <c r="D34" s="24" t="s">
        <v>10</v>
      </c>
      <c r="E34" s="24" t="s">
        <v>10</v>
      </c>
      <c r="F34" s="24" t="s">
        <v>10</v>
      </c>
      <c r="G34" s="24" t="s">
        <v>10</v>
      </c>
      <c r="H34" s="24" t="s">
        <v>10</v>
      </c>
      <c r="I34" s="7" t="s">
        <v>10</v>
      </c>
      <c r="J34" s="7" t="s">
        <v>10</v>
      </c>
      <c r="K34" s="7" t="s">
        <v>10</v>
      </c>
      <c r="L34" s="8" t="s">
        <v>10</v>
      </c>
      <c r="M34" s="8" t="s">
        <v>10</v>
      </c>
      <c r="N34" s="8" t="s">
        <v>10</v>
      </c>
      <c r="O34" s="8" t="s">
        <v>10</v>
      </c>
      <c r="P34" s="8" t="s">
        <v>10</v>
      </c>
      <c r="Q34" s="8" t="s">
        <v>10</v>
      </c>
      <c r="R34" s="8" t="s">
        <v>10</v>
      </c>
      <c r="S34" s="8" t="s">
        <v>10</v>
      </c>
      <c r="T34" s="80" t="s">
        <v>10</v>
      </c>
      <c r="U34" s="80" t="s">
        <v>10</v>
      </c>
      <c r="V34" s="80" t="s">
        <v>10</v>
      </c>
      <c r="W34" s="80" t="s">
        <v>10</v>
      </c>
      <c r="X34" s="80" t="s">
        <v>10</v>
      </c>
      <c r="Y34" s="80" t="s">
        <v>10</v>
      </c>
      <c r="Z34" s="80" t="s">
        <v>10</v>
      </c>
      <c r="AA34" s="24" t="s">
        <v>10</v>
      </c>
      <c r="AB34" s="24" t="s">
        <v>10</v>
      </c>
      <c r="AC34" s="24" t="s">
        <v>10</v>
      </c>
      <c r="AD34" s="24" t="s">
        <v>10</v>
      </c>
      <c r="AE34" s="24" t="s">
        <v>10</v>
      </c>
      <c r="AF34" s="24" t="s">
        <v>10</v>
      </c>
      <c r="AG34" s="24" t="s">
        <v>10</v>
      </c>
      <c r="AH34" s="24" t="s">
        <v>10</v>
      </c>
      <c r="AI34" s="24" t="s">
        <v>10</v>
      </c>
      <c r="AJ34" s="24" t="s">
        <v>10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2.75">
      <c r="A35" s="9"/>
      <c r="B35" s="9"/>
      <c r="C35" s="9"/>
      <c r="D35" s="66"/>
      <c r="E35" s="52"/>
      <c r="F35" s="66"/>
      <c r="G35" s="52"/>
      <c r="H35" s="10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66"/>
      <c r="U35" s="66"/>
      <c r="V35" s="66"/>
      <c r="W35" s="66"/>
      <c r="X35" s="66"/>
      <c r="Y35" s="66"/>
      <c r="Z35" s="66"/>
      <c r="AA35" s="56"/>
      <c r="AB35" s="56"/>
      <c r="AC35" s="56"/>
      <c r="AD35" s="56"/>
      <c r="AE35" s="56"/>
      <c r="AF35" s="66"/>
      <c r="AG35" s="66"/>
      <c r="AH35" s="66"/>
      <c r="AI35" s="66"/>
      <c r="AJ35" s="66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2.75">
      <c r="A36" s="13" t="s">
        <v>22</v>
      </c>
      <c r="B36" s="13"/>
      <c r="C36" s="13"/>
      <c r="D36" s="61">
        <v>0</v>
      </c>
      <c r="E36" s="62">
        <v>0</v>
      </c>
      <c r="F36" s="61">
        <v>0</v>
      </c>
      <c r="G36" s="62">
        <v>0</v>
      </c>
      <c r="H36" s="37">
        <v>0</v>
      </c>
      <c r="I36" s="38">
        <v>0</v>
      </c>
      <c r="J36" s="38">
        <v>0</v>
      </c>
      <c r="K36" s="38">
        <v>0</v>
      </c>
      <c r="L36" s="39">
        <v>0</v>
      </c>
      <c r="M36" s="46">
        <v>0</v>
      </c>
      <c r="N36" s="46">
        <v>0</v>
      </c>
      <c r="O36" s="46">
        <v>0</v>
      </c>
      <c r="P36" s="46">
        <v>0.35</v>
      </c>
      <c r="Q36" s="46">
        <v>0.38</v>
      </c>
      <c r="R36" s="46">
        <v>0.45</v>
      </c>
      <c r="S36" s="46">
        <v>0.08</v>
      </c>
      <c r="T36" s="56">
        <v>0.3</v>
      </c>
      <c r="U36" s="56">
        <v>0.54</v>
      </c>
      <c r="V36" s="56">
        <v>0.7</v>
      </c>
      <c r="W36" s="56">
        <v>0.2</v>
      </c>
      <c r="X36" s="56">
        <v>0</v>
      </c>
      <c r="Y36" s="56">
        <v>0</v>
      </c>
      <c r="Z36" s="79">
        <f>SUM(Z26:Z34)</f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0.1</v>
      </c>
      <c r="AF36" s="56">
        <v>0</v>
      </c>
      <c r="AG36" s="56">
        <v>0</v>
      </c>
      <c r="AH36" s="56"/>
      <c r="AI36" s="56">
        <v>0</v>
      </c>
      <c r="AJ36" s="56"/>
      <c r="AK36" s="2"/>
      <c r="AL36" s="183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2.75">
      <c r="A37" s="13" t="s">
        <v>23</v>
      </c>
      <c r="B37" s="13"/>
      <c r="C37" s="13"/>
      <c r="D37" s="67">
        <v>61.349</v>
      </c>
      <c r="E37" s="60">
        <v>4.024</v>
      </c>
      <c r="F37" s="67">
        <v>6.61</v>
      </c>
      <c r="G37" s="60">
        <v>7.08</v>
      </c>
      <c r="H37" s="37">
        <v>13.821</v>
      </c>
      <c r="I37" s="38">
        <v>3.213</v>
      </c>
      <c r="J37" s="38">
        <v>1.915</v>
      </c>
      <c r="K37" s="38">
        <v>0.067</v>
      </c>
      <c r="L37" s="39">
        <v>1</v>
      </c>
      <c r="M37" s="46">
        <v>0.925</v>
      </c>
      <c r="N37" s="46">
        <v>0.675</v>
      </c>
      <c r="O37" s="46">
        <v>0.5</v>
      </c>
      <c r="P37" s="46">
        <v>0.72</v>
      </c>
      <c r="Q37" s="46">
        <v>0.85</v>
      </c>
      <c r="R37" s="46">
        <v>1</v>
      </c>
      <c r="S37" s="46">
        <v>1.8</v>
      </c>
      <c r="T37" s="56">
        <v>1.32</v>
      </c>
      <c r="U37" s="56">
        <v>0.9</v>
      </c>
      <c r="V37" s="56">
        <v>1</v>
      </c>
      <c r="W37" s="56">
        <v>1.7</v>
      </c>
      <c r="X37" s="56">
        <v>0.68</v>
      </c>
      <c r="Y37" s="56">
        <v>0.1</v>
      </c>
      <c r="Z37" s="56">
        <v>0.1</v>
      </c>
      <c r="AA37" s="56">
        <v>0.45</v>
      </c>
      <c r="AB37" s="56">
        <v>0.5</v>
      </c>
      <c r="AC37" s="56">
        <v>0.6</v>
      </c>
      <c r="AD37" s="56">
        <v>0.375</v>
      </c>
      <c r="AE37" s="56">
        <v>1.92</v>
      </c>
      <c r="AF37" s="56">
        <v>1.14</v>
      </c>
      <c r="AG37" s="56">
        <v>1.43</v>
      </c>
      <c r="AH37" s="56">
        <v>1.32</v>
      </c>
      <c r="AI37" s="56">
        <v>6.25</v>
      </c>
      <c r="AJ37" s="56">
        <v>6.25</v>
      </c>
      <c r="AK37" s="2"/>
      <c r="AL37" s="183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2.75">
      <c r="A38" s="13" t="s">
        <v>25</v>
      </c>
      <c r="B38" s="13"/>
      <c r="C38" s="13"/>
      <c r="D38" s="67">
        <v>241.894</v>
      </c>
      <c r="E38" s="60">
        <v>88.914</v>
      </c>
      <c r="F38" s="67">
        <v>158.914</v>
      </c>
      <c r="G38" s="60">
        <v>170.212</v>
      </c>
      <c r="H38" s="37">
        <v>204.486</v>
      </c>
      <c r="I38" s="38">
        <v>319.246</v>
      </c>
      <c r="J38" s="38">
        <v>190.279</v>
      </c>
      <c r="K38" s="38">
        <v>218</v>
      </c>
      <c r="L38" s="39">
        <v>629</v>
      </c>
      <c r="M38" s="46">
        <v>262.8</v>
      </c>
      <c r="N38" s="46">
        <v>253.5</v>
      </c>
      <c r="O38" s="46">
        <v>443.5</v>
      </c>
      <c r="P38" s="46">
        <v>330.5</v>
      </c>
      <c r="Q38" s="46">
        <v>276</v>
      </c>
      <c r="R38" s="46">
        <v>260</v>
      </c>
      <c r="S38" s="46">
        <v>204</v>
      </c>
      <c r="T38" s="56">
        <v>155</v>
      </c>
      <c r="U38" s="56">
        <v>459</v>
      </c>
      <c r="V38" s="56">
        <v>363</v>
      </c>
      <c r="W38" s="56">
        <v>227.5</v>
      </c>
      <c r="X38" s="56">
        <v>434</v>
      </c>
      <c r="Y38" s="56">
        <v>247</v>
      </c>
      <c r="Z38" s="56">
        <v>297</v>
      </c>
      <c r="AA38" s="56">
        <v>448</v>
      </c>
      <c r="AB38" s="56">
        <v>370.5</v>
      </c>
      <c r="AC38" s="56">
        <v>440</v>
      </c>
      <c r="AD38" s="56">
        <v>478.5</v>
      </c>
      <c r="AE38" s="56">
        <v>490</v>
      </c>
      <c r="AF38" s="56">
        <v>391.5</v>
      </c>
      <c r="AG38" s="56">
        <v>444.6</v>
      </c>
      <c r="AH38" s="56">
        <v>352.5</v>
      </c>
      <c r="AI38" s="56">
        <v>499.8</v>
      </c>
      <c r="AJ38" s="56">
        <v>449.5</v>
      </c>
      <c r="AK38" s="2"/>
      <c r="AL38" s="183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2.75">
      <c r="A39" s="13" t="s">
        <v>24</v>
      </c>
      <c r="B39" s="13"/>
      <c r="C39" s="13"/>
      <c r="D39" s="61">
        <v>0</v>
      </c>
      <c r="E39" s="62">
        <v>0</v>
      </c>
      <c r="F39" s="61">
        <v>0</v>
      </c>
      <c r="G39" s="62">
        <v>0</v>
      </c>
      <c r="H39" s="37">
        <v>0</v>
      </c>
      <c r="I39" s="38">
        <v>0</v>
      </c>
      <c r="J39" s="38">
        <v>0</v>
      </c>
      <c r="K39" s="38">
        <v>0</v>
      </c>
      <c r="L39" s="39">
        <v>0</v>
      </c>
      <c r="M39" s="46">
        <v>0.1</v>
      </c>
      <c r="N39" s="46">
        <v>0.15</v>
      </c>
      <c r="O39" s="46">
        <v>0.2</v>
      </c>
      <c r="P39" s="46">
        <v>0.24</v>
      </c>
      <c r="Q39" s="46">
        <v>0.27</v>
      </c>
      <c r="R39" s="46">
        <v>0.24</v>
      </c>
      <c r="S39" s="46">
        <v>0.24</v>
      </c>
      <c r="T39" s="56">
        <v>0.18</v>
      </c>
      <c r="U39" s="56">
        <v>0.36</v>
      </c>
      <c r="V39" s="56">
        <v>0.78</v>
      </c>
      <c r="W39" s="56">
        <v>0.165</v>
      </c>
      <c r="X39" s="56">
        <v>0.22</v>
      </c>
      <c r="Y39" s="56">
        <v>0</v>
      </c>
      <c r="Z39" s="56">
        <v>0</v>
      </c>
      <c r="AA39" s="56">
        <v>0.825</v>
      </c>
      <c r="AB39" s="56">
        <v>0</v>
      </c>
      <c r="AC39" s="56">
        <v>0</v>
      </c>
      <c r="AD39" s="56">
        <v>0</v>
      </c>
      <c r="AE39" s="56">
        <v>0</v>
      </c>
      <c r="AF39" s="56">
        <v>0.26</v>
      </c>
      <c r="AG39" s="56">
        <v>0.75</v>
      </c>
      <c r="AH39" s="56">
        <v>0.45</v>
      </c>
      <c r="AI39" s="56">
        <v>0.75</v>
      </c>
      <c r="AJ39" s="56">
        <v>1.4</v>
      </c>
      <c r="AK39" s="2"/>
      <c r="AL39" s="183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2.75">
      <c r="A40" s="13" t="s">
        <v>7</v>
      </c>
      <c r="B40" s="13"/>
      <c r="C40" s="13"/>
      <c r="D40" s="61">
        <v>0</v>
      </c>
      <c r="E40" s="62">
        <v>0</v>
      </c>
      <c r="F40" s="61">
        <v>0</v>
      </c>
      <c r="G40" s="62">
        <v>0</v>
      </c>
      <c r="H40" s="37">
        <v>0</v>
      </c>
      <c r="I40" s="38">
        <v>0</v>
      </c>
      <c r="J40" s="38">
        <v>0</v>
      </c>
      <c r="K40" s="38">
        <v>0</v>
      </c>
      <c r="L40" s="39">
        <v>0</v>
      </c>
      <c r="M40" s="46">
        <v>0</v>
      </c>
      <c r="N40" s="46">
        <v>0.095</v>
      </c>
      <c r="O40" s="46">
        <v>0.09</v>
      </c>
      <c r="P40" s="46">
        <v>0.1</v>
      </c>
      <c r="Q40" s="46">
        <v>0</v>
      </c>
      <c r="R40" s="46">
        <v>0</v>
      </c>
      <c r="S40" s="4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0.3</v>
      </c>
      <c r="AE40" s="56">
        <v>0</v>
      </c>
      <c r="AF40" s="78">
        <v>0</v>
      </c>
      <c r="AG40" s="78">
        <v>0</v>
      </c>
      <c r="AH40" s="78">
        <v>0</v>
      </c>
      <c r="AI40" s="78">
        <v>0</v>
      </c>
      <c r="AJ40" s="78">
        <v>0.6</v>
      </c>
      <c r="AK40" s="2"/>
      <c r="AL40" s="183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2.75">
      <c r="A41" s="13" t="s">
        <v>8</v>
      </c>
      <c r="B41" s="13"/>
      <c r="C41" s="13"/>
      <c r="D41" s="67">
        <v>62.212</v>
      </c>
      <c r="E41" s="60">
        <v>19.629</v>
      </c>
      <c r="F41" s="67">
        <v>30.796</v>
      </c>
      <c r="G41" s="60">
        <v>32.985</v>
      </c>
      <c r="H41" s="37">
        <v>52.591</v>
      </c>
      <c r="I41" s="38">
        <v>38.054</v>
      </c>
      <c r="J41" s="38">
        <v>22.681</v>
      </c>
      <c r="K41" s="38">
        <v>34</v>
      </c>
      <c r="L41" s="39">
        <v>78</v>
      </c>
      <c r="M41" s="46">
        <v>24.2</v>
      </c>
      <c r="N41" s="46">
        <v>23</v>
      </c>
      <c r="O41" s="46">
        <v>52.5</v>
      </c>
      <c r="P41" s="46">
        <v>45</v>
      </c>
      <c r="Q41" s="46">
        <v>46</v>
      </c>
      <c r="R41" s="46">
        <v>45.5</v>
      </c>
      <c r="S41" s="46">
        <v>56.23</v>
      </c>
      <c r="T41" s="56">
        <v>13</v>
      </c>
      <c r="U41" s="56">
        <v>25.5</v>
      </c>
      <c r="V41" s="56">
        <v>37.7</v>
      </c>
      <c r="W41" s="56">
        <v>12.8</v>
      </c>
      <c r="X41" s="56">
        <v>12</v>
      </c>
      <c r="Y41" s="56">
        <v>13.5</v>
      </c>
      <c r="Z41" s="56">
        <v>9.9</v>
      </c>
      <c r="AA41" s="56">
        <v>4.55</v>
      </c>
      <c r="AB41" s="56">
        <v>3.3</v>
      </c>
      <c r="AC41" s="56">
        <v>4.4</v>
      </c>
      <c r="AD41" s="56">
        <v>2.42</v>
      </c>
      <c r="AE41" s="56">
        <v>2.18</v>
      </c>
      <c r="AF41" s="56">
        <v>4.5</v>
      </c>
      <c r="AG41" s="56">
        <v>3.92</v>
      </c>
      <c r="AH41" s="56">
        <v>5.25</v>
      </c>
      <c r="AI41" s="56">
        <v>5.25</v>
      </c>
      <c r="AJ41" s="56">
        <v>7.25</v>
      </c>
      <c r="AK41" s="2"/>
      <c r="AL41" s="183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2.75">
      <c r="A42" s="13" t="s">
        <v>17</v>
      </c>
      <c r="B42" s="13"/>
      <c r="C42" s="13"/>
      <c r="D42" s="61">
        <v>46.05</v>
      </c>
      <c r="E42" s="62">
        <v>5.932</v>
      </c>
      <c r="F42" s="61">
        <v>16.655</v>
      </c>
      <c r="G42" s="62">
        <v>17.839</v>
      </c>
      <c r="H42" s="37">
        <v>38.928</v>
      </c>
      <c r="I42" s="38">
        <v>72.108</v>
      </c>
      <c r="J42" s="38">
        <v>42.978</v>
      </c>
      <c r="K42" s="38">
        <v>31</v>
      </c>
      <c r="L42" s="39">
        <v>17</v>
      </c>
      <c r="M42" s="46">
        <v>33.6</v>
      </c>
      <c r="N42" s="46">
        <v>26.1</v>
      </c>
      <c r="O42" s="46">
        <v>50</v>
      </c>
      <c r="P42" s="46">
        <v>22.2</v>
      </c>
      <c r="Q42" s="46">
        <v>37</v>
      </c>
      <c r="R42" s="46">
        <v>36</v>
      </c>
      <c r="S42" s="46">
        <v>42.8</v>
      </c>
      <c r="T42" s="56">
        <v>12.5</v>
      </c>
      <c r="U42" s="56">
        <v>77</v>
      </c>
      <c r="V42" s="56">
        <v>90</v>
      </c>
      <c r="W42" s="56">
        <v>67.5</v>
      </c>
      <c r="X42" s="56">
        <v>98</v>
      </c>
      <c r="Y42" s="56">
        <v>85</v>
      </c>
      <c r="Z42" s="56">
        <v>85</v>
      </c>
      <c r="AA42" s="56">
        <v>76.275</v>
      </c>
      <c r="AB42" s="56">
        <v>61.5</v>
      </c>
      <c r="AC42" s="56">
        <v>48.75</v>
      </c>
      <c r="AD42" s="56">
        <v>85.5</v>
      </c>
      <c r="AE42" s="56">
        <v>36</v>
      </c>
      <c r="AF42" s="56">
        <v>61</v>
      </c>
      <c r="AG42" s="56">
        <v>65</v>
      </c>
      <c r="AH42" s="56">
        <v>76.5</v>
      </c>
      <c r="AI42" s="56">
        <v>77</v>
      </c>
      <c r="AJ42" s="56">
        <v>105</v>
      </c>
      <c r="AK42" s="2"/>
      <c r="AL42" s="183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2.75">
      <c r="A43" s="13" t="s">
        <v>9</v>
      </c>
      <c r="B43" s="13"/>
      <c r="C43" s="13"/>
      <c r="D43" s="61">
        <v>55.017</v>
      </c>
      <c r="E43" s="62">
        <v>11.595</v>
      </c>
      <c r="F43" s="61">
        <v>22.949</v>
      </c>
      <c r="G43" s="62">
        <v>24.581</v>
      </c>
      <c r="H43" s="37">
        <v>46.509</v>
      </c>
      <c r="I43" s="38">
        <v>12.139</v>
      </c>
      <c r="J43" s="38">
        <v>7.235</v>
      </c>
      <c r="K43" s="38">
        <v>10</v>
      </c>
      <c r="L43" s="39">
        <v>22</v>
      </c>
      <c r="M43" s="46">
        <v>9</v>
      </c>
      <c r="N43" s="46">
        <v>10.8</v>
      </c>
      <c r="O43" s="46">
        <v>18</v>
      </c>
      <c r="P43" s="46">
        <v>16</v>
      </c>
      <c r="Q43" s="46">
        <v>22.5</v>
      </c>
      <c r="R43" s="46">
        <v>13.9</v>
      </c>
      <c r="S43" s="46">
        <v>14.85</v>
      </c>
      <c r="T43" s="56">
        <v>7.7</v>
      </c>
      <c r="U43" s="56">
        <v>8.7</v>
      </c>
      <c r="V43" s="56">
        <v>9.82</v>
      </c>
      <c r="W43" s="56">
        <v>4.9</v>
      </c>
      <c r="X43" s="56">
        <v>4.8</v>
      </c>
      <c r="Y43" s="56">
        <v>3.9</v>
      </c>
      <c r="Z43" s="56">
        <v>4</v>
      </c>
      <c r="AA43" s="56">
        <v>3.9</v>
      </c>
      <c r="AB43" s="56">
        <v>7.2</v>
      </c>
      <c r="AC43" s="56">
        <v>4</v>
      </c>
      <c r="AD43" s="56">
        <v>3</v>
      </c>
      <c r="AE43" s="56">
        <v>5.6</v>
      </c>
      <c r="AF43" s="56">
        <v>3.8</v>
      </c>
      <c r="AG43" s="56">
        <v>5.6</v>
      </c>
      <c r="AH43" s="56">
        <v>5.72</v>
      </c>
      <c r="AI43" s="56">
        <v>3</v>
      </c>
      <c r="AJ43" s="56">
        <v>2.86</v>
      </c>
      <c r="AK43" s="2"/>
      <c r="AL43" s="183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2.75">
      <c r="A44" s="13" t="s">
        <v>26</v>
      </c>
      <c r="B44" s="13"/>
      <c r="C44" s="13"/>
      <c r="D44" s="61">
        <v>164.875</v>
      </c>
      <c r="E44" s="62">
        <v>38.692</v>
      </c>
      <c r="F44" s="61">
        <v>92.923</v>
      </c>
      <c r="G44" s="62">
        <v>99.529</v>
      </c>
      <c r="H44" s="37">
        <v>139.378</v>
      </c>
      <c r="I44" s="38">
        <v>310.241</v>
      </c>
      <c r="J44" s="38">
        <v>184.912</v>
      </c>
      <c r="K44" s="38">
        <v>269</v>
      </c>
      <c r="L44" s="39">
        <v>362</v>
      </c>
      <c r="M44" s="46">
        <v>200</v>
      </c>
      <c r="N44" s="46">
        <v>324</v>
      </c>
      <c r="O44" s="46">
        <v>364</v>
      </c>
      <c r="P44" s="46">
        <v>227.5</v>
      </c>
      <c r="Q44" s="46">
        <v>265</v>
      </c>
      <c r="R44" s="46">
        <v>262.91</v>
      </c>
      <c r="S44" s="46">
        <v>200</v>
      </c>
      <c r="T44" s="56">
        <v>110</v>
      </c>
      <c r="U44" s="56">
        <v>300</v>
      </c>
      <c r="V44" s="56">
        <v>298</v>
      </c>
      <c r="W44" s="56">
        <v>175.235</v>
      </c>
      <c r="X44" s="56">
        <v>310.3</v>
      </c>
      <c r="Y44" s="56">
        <v>172.5</v>
      </c>
      <c r="Z44" s="56">
        <v>161</v>
      </c>
      <c r="AA44" s="56">
        <v>298</v>
      </c>
      <c r="AB44" s="56">
        <v>220</v>
      </c>
      <c r="AC44" s="56">
        <v>257.25</v>
      </c>
      <c r="AD44" s="56">
        <v>304.5</v>
      </c>
      <c r="AE44" s="56">
        <v>326.2</v>
      </c>
      <c r="AF44" s="56">
        <v>215.8</v>
      </c>
      <c r="AG44" s="56">
        <v>267.2</v>
      </c>
      <c r="AH44" s="56">
        <v>235.5</v>
      </c>
      <c r="AI44" s="56">
        <v>253.5</v>
      </c>
      <c r="AJ44" s="56">
        <v>224.75</v>
      </c>
      <c r="AK44" s="2"/>
      <c r="AL44" s="183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2.75">
      <c r="A45" s="9"/>
      <c r="B45" s="9"/>
      <c r="C45" s="9"/>
      <c r="D45" s="56"/>
      <c r="E45" s="52"/>
      <c r="F45" s="56"/>
      <c r="G45" s="52"/>
      <c r="H45" s="40"/>
      <c r="I45" s="41"/>
      <c r="J45" s="41"/>
      <c r="K45" s="41"/>
      <c r="L45" s="42"/>
      <c r="M45" s="47"/>
      <c r="N45" s="47"/>
      <c r="O45" s="47"/>
      <c r="P45" s="47"/>
      <c r="Q45" s="47"/>
      <c r="R45" s="47"/>
      <c r="S45" s="47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2.75">
      <c r="A46" s="50" t="s">
        <v>27</v>
      </c>
      <c r="B46" s="50"/>
      <c r="C46" s="50"/>
      <c r="D46" s="68">
        <f>SUM(D36:D44)</f>
        <v>631.3969999999999</v>
      </c>
      <c r="E46" s="69">
        <f>SUM(E36:E44)</f>
        <v>168.78600000000003</v>
      </c>
      <c r="F46" s="68">
        <f>SUM(F36:F44)</f>
        <v>328.847</v>
      </c>
      <c r="G46" s="44">
        <f>SUM(G36:G44)</f>
        <v>352.226</v>
      </c>
      <c r="H46" s="43">
        <f aca="true" t="shared" si="5" ref="H46:R46">SUM(H36:H44)</f>
        <v>495.71299999999997</v>
      </c>
      <c r="I46" s="44">
        <f t="shared" si="5"/>
        <v>755.001</v>
      </c>
      <c r="J46" s="44">
        <f t="shared" si="5"/>
        <v>450</v>
      </c>
      <c r="K46" s="44">
        <f t="shared" si="5"/>
        <v>562.067</v>
      </c>
      <c r="L46" s="45">
        <f t="shared" si="5"/>
        <v>1109</v>
      </c>
      <c r="M46" s="48">
        <f t="shared" si="5"/>
        <v>530.625</v>
      </c>
      <c r="N46" s="48">
        <f t="shared" si="5"/>
        <v>638.32</v>
      </c>
      <c r="O46" s="48">
        <f t="shared" si="5"/>
        <v>928.79</v>
      </c>
      <c r="P46" s="48">
        <f t="shared" si="5"/>
        <v>642.61</v>
      </c>
      <c r="Q46" s="48">
        <f t="shared" si="5"/>
        <v>648</v>
      </c>
      <c r="R46" s="48">
        <f t="shared" si="5"/>
        <v>620</v>
      </c>
      <c r="S46" s="48">
        <f aca="true" t="shared" si="6" ref="S46:Y46">SUM(S36:S44)</f>
        <v>520</v>
      </c>
      <c r="T46" s="79">
        <f t="shared" si="6"/>
        <v>300</v>
      </c>
      <c r="U46" s="79">
        <f t="shared" si="6"/>
        <v>872</v>
      </c>
      <c r="V46" s="79">
        <f t="shared" si="6"/>
        <v>801</v>
      </c>
      <c r="W46" s="79">
        <f t="shared" si="6"/>
        <v>490</v>
      </c>
      <c r="X46" s="79">
        <f t="shared" si="6"/>
        <v>860</v>
      </c>
      <c r="Y46" s="79">
        <f t="shared" si="6"/>
        <v>522</v>
      </c>
      <c r="Z46" s="79">
        <f aca="true" t="shared" si="7" ref="Z46:AG46">SUM(Z36:Z44)</f>
        <v>557</v>
      </c>
      <c r="AA46" s="79">
        <f t="shared" si="7"/>
        <v>832</v>
      </c>
      <c r="AB46" s="79">
        <f t="shared" si="7"/>
        <v>663</v>
      </c>
      <c r="AC46" s="79">
        <f t="shared" si="7"/>
        <v>755</v>
      </c>
      <c r="AD46" s="184">
        <f t="shared" si="7"/>
        <v>874.595</v>
      </c>
      <c r="AE46" s="184">
        <f t="shared" si="7"/>
        <v>862</v>
      </c>
      <c r="AF46" s="79">
        <f t="shared" si="7"/>
        <v>678</v>
      </c>
      <c r="AG46" s="79">
        <f t="shared" si="7"/>
        <v>788.5</v>
      </c>
      <c r="AH46" s="79">
        <v>678</v>
      </c>
      <c r="AI46" s="79">
        <f>SUM(AI36:AI44)</f>
        <v>845.55</v>
      </c>
      <c r="AJ46" s="220">
        <f>SUM(AJ36:AJ44)</f>
        <v>797.61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2.75">
      <c r="A47" s="18"/>
      <c r="B47" s="18"/>
      <c r="C47" s="18"/>
      <c r="D47" s="57"/>
      <c r="E47" s="53"/>
      <c r="F47" s="57"/>
      <c r="G47" s="53"/>
      <c r="H47" s="19"/>
      <c r="I47" s="20"/>
      <c r="J47" s="20"/>
      <c r="K47" s="20"/>
      <c r="L47" s="21"/>
      <c r="M47" s="21"/>
      <c r="N47" s="21"/>
      <c r="O47" s="21"/>
      <c r="P47" s="21"/>
      <c r="Q47" s="21"/>
      <c r="R47" s="21"/>
      <c r="S47" s="21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2.75">
      <c r="A51" s="34" t="s">
        <v>34</v>
      </c>
      <c r="B51" s="34"/>
      <c r="C51" s="34"/>
      <c r="D51" s="34"/>
      <c r="E51" s="34"/>
      <c r="F51" s="34"/>
      <c r="G51" s="3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2.75">
      <c r="A52" s="34" t="s">
        <v>35</v>
      </c>
      <c r="B52" s="34"/>
      <c r="C52" s="34"/>
      <c r="D52" s="34"/>
      <c r="E52" s="34"/>
      <c r="F52" s="34"/>
      <c r="G52" s="3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2.75">
      <c r="A54" s="54" t="s">
        <v>5</v>
      </c>
      <c r="B54" s="85"/>
      <c r="C54" s="85"/>
      <c r="D54" s="55" t="s">
        <v>39</v>
      </c>
      <c r="E54" s="55" t="s">
        <v>40</v>
      </c>
      <c r="F54" s="55" t="s">
        <v>41</v>
      </c>
      <c r="G54" s="55" t="s">
        <v>42</v>
      </c>
      <c r="H54" s="4" t="s">
        <v>0</v>
      </c>
      <c r="I54" s="5" t="s">
        <v>1</v>
      </c>
      <c r="J54" s="5" t="s">
        <v>2</v>
      </c>
      <c r="K54" s="22" t="str">
        <f aca="true" t="shared" si="8" ref="K54:AC54">K12</f>
        <v>1997/98</v>
      </c>
      <c r="L54" s="23" t="str">
        <f t="shared" si="8"/>
        <v>1998/99</v>
      </c>
      <c r="M54" s="23" t="str">
        <f t="shared" si="8"/>
        <v>1999/2000</v>
      </c>
      <c r="N54" s="23" t="str">
        <f t="shared" si="8"/>
        <v>2000/01</v>
      </c>
      <c r="O54" s="23" t="str">
        <f t="shared" si="8"/>
        <v>2001/02</v>
      </c>
      <c r="P54" s="23" t="str">
        <f t="shared" si="8"/>
        <v>2002/03</v>
      </c>
      <c r="Q54" s="23" t="str">
        <f t="shared" si="8"/>
        <v>2003/04</v>
      </c>
      <c r="R54" s="23" t="str">
        <f t="shared" si="8"/>
        <v>2004/05</v>
      </c>
      <c r="S54" s="23" t="str">
        <f t="shared" si="8"/>
        <v>2005/06</v>
      </c>
      <c r="T54" s="23" t="str">
        <f t="shared" si="8"/>
        <v>2006/07</v>
      </c>
      <c r="U54" s="23" t="str">
        <f t="shared" si="8"/>
        <v>2007/08</v>
      </c>
      <c r="V54" s="23" t="str">
        <f t="shared" si="8"/>
        <v>2008/09</v>
      </c>
      <c r="W54" s="23" t="str">
        <f t="shared" si="8"/>
        <v>2009/10</v>
      </c>
      <c r="X54" s="23" t="str">
        <f t="shared" si="8"/>
        <v>2010/11</v>
      </c>
      <c r="Y54" s="23" t="str">
        <f t="shared" si="8"/>
        <v>2011/12</v>
      </c>
      <c r="Z54" s="135" t="str">
        <f t="shared" si="8"/>
        <v>2012/13</v>
      </c>
      <c r="AA54" s="135" t="str">
        <f t="shared" si="8"/>
        <v>2013/14</v>
      </c>
      <c r="AB54" s="135" t="str">
        <f t="shared" si="8"/>
        <v>2014/15</v>
      </c>
      <c r="AC54" s="135" t="str">
        <f t="shared" si="8"/>
        <v>2015/16</v>
      </c>
      <c r="AD54" s="135" t="str">
        <f>AD12</f>
        <v>2016/17</v>
      </c>
      <c r="AE54" s="162" t="s">
        <v>95</v>
      </c>
      <c r="AF54" s="162" t="s">
        <v>97</v>
      </c>
      <c r="AG54" s="162" t="s">
        <v>96</v>
      </c>
      <c r="AH54" s="158" t="s">
        <v>98</v>
      </c>
      <c r="AI54" s="158" t="s">
        <v>101</v>
      </c>
      <c r="AJ54" s="158" t="s">
        <v>106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2.75">
      <c r="A55" s="49" t="s">
        <v>21</v>
      </c>
      <c r="B55" s="49"/>
      <c r="C55" s="49"/>
      <c r="D55" s="25" t="s">
        <v>11</v>
      </c>
      <c r="E55" s="25" t="s">
        <v>11</v>
      </c>
      <c r="F55" s="25" t="s">
        <v>11</v>
      </c>
      <c r="G55" s="25" t="s">
        <v>11</v>
      </c>
      <c r="H55" s="25" t="s">
        <v>11</v>
      </c>
      <c r="I55" s="26" t="s">
        <v>11</v>
      </c>
      <c r="J55" s="26" t="s">
        <v>11</v>
      </c>
      <c r="K55" s="26" t="s">
        <v>11</v>
      </c>
      <c r="L55" s="27" t="s">
        <v>11</v>
      </c>
      <c r="M55" s="27" t="s">
        <v>11</v>
      </c>
      <c r="N55" s="27" t="s">
        <v>11</v>
      </c>
      <c r="O55" s="27" t="s">
        <v>11</v>
      </c>
      <c r="P55" s="27" t="s">
        <v>11</v>
      </c>
      <c r="Q55" s="27" t="s">
        <v>11</v>
      </c>
      <c r="R55" s="27" t="s">
        <v>11</v>
      </c>
      <c r="S55" s="27" t="s">
        <v>11</v>
      </c>
      <c r="T55" s="81" t="s">
        <v>11</v>
      </c>
      <c r="U55" s="81" t="s">
        <v>11</v>
      </c>
      <c r="V55" s="81" t="s">
        <v>11</v>
      </c>
      <c r="W55" s="81" t="s">
        <v>11</v>
      </c>
      <c r="X55" s="81" t="s">
        <v>11</v>
      </c>
      <c r="Y55" s="81" t="s">
        <v>11</v>
      </c>
      <c r="Z55" s="136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 t="s">
        <v>11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2.75">
      <c r="A56" s="9"/>
      <c r="B56" s="9"/>
      <c r="C56" s="9"/>
      <c r="D56" s="66"/>
      <c r="E56" s="52"/>
      <c r="F56" s="66"/>
      <c r="G56" s="52"/>
      <c r="H56" s="10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66"/>
      <c r="U56" s="66"/>
      <c r="V56" s="66"/>
      <c r="W56" s="66"/>
      <c r="X56" s="66"/>
      <c r="Y56" s="66"/>
      <c r="Z56" s="66"/>
      <c r="AA56" s="12"/>
      <c r="AB56" s="12"/>
      <c r="AC56" s="12"/>
      <c r="AD56" s="12"/>
      <c r="AE56" s="12"/>
      <c r="AF56" s="66"/>
      <c r="AG56" s="66"/>
      <c r="AH56" s="66"/>
      <c r="AI56" s="66"/>
      <c r="AJ56" s="66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2.75">
      <c r="A57" s="13" t="s">
        <v>22</v>
      </c>
      <c r="B57" s="13"/>
      <c r="C57" s="13"/>
      <c r="D57" s="73" t="s">
        <v>12</v>
      </c>
      <c r="E57" s="75" t="s">
        <v>12</v>
      </c>
      <c r="F57" s="73" t="s">
        <v>12</v>
      </c>
      <c r="G57" s="75" t="s">
        <v>12</v>
      </c>
      <c r="H57" s="28" t="s">
        <v>12</v>
      </c>
      <c r="I57" s="28" t="s">
        <v>12</v>
      </c>
      <c r="J57" s="28" t="s">
        <v>12</v>
      </c>
      <c r="K57" s="28" t="s">
        <v>12</v>
      </c>
      <c r="L57" s="29" t="s">
        <v>12</v>
      </c>
      <c r="M57" s="29" t="s">
        <v>12</v>
      </c>
      <c r="N57" s="29" t="s">
        <v>12</v>
      </c>
      <c r="O57" s="29" t="s">
        <v>12</v>
      </c>
      <c r="P57" s="29" t="s">
        <v>12</v>
      </c>
      <c r="Q57" s="29" t="s">
        <v>12</v>
      </c>
      <c r="R57" s="29" t="s">
        <v>12</v>
      </c>
      <c r="S57" s="29" t="s">
        <v>12</v>
      </c>
      <c r="T57" s="56">
        <f aca="true" t="shared" si="9" ref="T57:V60">T36/T15</f>
        <v>0.6</v>
      </c>
      <c r="U57" s="56">
        <f t="shared" si="9"/>
        <v>0.9000000000000001</v>
      </c>
      <c r="V57" s="56">
        <f t="shared" si="9"/>
        <v>1</v>
      </c>
      <c r="W57" s="56">
        <f aca="true" t="shared" si="10" ref="W57:X60">W36/W15</f>
        <v>1</v>
      </c>
      <c r="X57" s="56"/>
      <c r="Y57" s="56"/>
      <c r="Z57" s="56">
        <v>0</v>
      </c>
      <c r="AA57" s="175">
        <v>0</v>
      </c>
      <c r="AB57" s="175">
        <v>1</v>
      </c>
      <c r="AC57" s="175">
        <v>2</v>
      </c>
      <c r="AD57" s="175">
        <v>0</v>
      </c>
      <c r="AE57" s="175">
        <f aca="true" t="shared" si="11" ref="AE57:AF59">AE36/AE15</f>
        <v>1</v>
      </c>
      <c r="AF57" s="176" t="s">
        <v>12</v>
      </c>
      <c r="AG57" s="176" t="s">
        <v>12</v>
      </c>
      <c r="AH57" s="176" t="s">
        <v>12</v>
      </c>
      <c r="AI57" s="176" t="s">
        <v>12</v>
      </c>
      <c r="AJ57" s="176" t="s">
        <v>12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2.75">
      <c r="A58" s="13" t="s">
        <v>23</v>
      </c>
      <c r="B58" s="13"/>
      <c r="C58" s="13"/>
      <c r="D58" s="72">
        <f aca="true" t="shared" si="12" ref="D58:S58">+D37/D16</f>
        <v>6.1349</v>
      </c>
      <c r="E58" s="74">
        <f t="shared" si="12"/>
        <v>0.6706666666666666</v>
      </c>
      <c r="F58" s="72">
        <f t="shared" si="12"/>
        <v>0.6053667918307537</v>
      </c>
      <c r="G58" s="70">
        <f t="shared" si="12"/>
        <v>0.6790064256257793</v>
      </c>
      <c r="H58" s="14">
        <f t="shared" si="12"/>
        <v>1.382791395697849</v>
      </c>
      <c r="I58" s="14">
        <f t="shared" si="12"/>
        <v>1.6848453067645517</v>
      </c>
      <c r="J58" s="14">
        <f t="shared" si="12"/>
        <v>1.3161512027491409</v>
      </c>
      <c r="K58" s="14">
        <f t="shared" si="12"/>
        <v>1.4255319148936172</v>
      </c>
      <c r="L58" s="30">
        <f t="shared" si="12"/>
        <v>2</v>
      </c>
      <c r="M58" s="30">
        <f t="shared" si="12"/>
        <v>3.7</v>
      </c>
      <c r="N58" s="30">
        <f t="shared" si="12"/>
        <v>2.7</v>
      </c>
      <c r="O58" s="30">
        <f t="shared" si="12"/>
        <v>2</v>
      </c>
      <c r="P58" s="30">
        <f t="shared" si="12"/>
        <v>2.4</v>
      </c>
      <c r="Q58" s="30">
        <f t="shared" si="12"/>
        <v>1.5178571428571426</v>
      </c>
      <c r="R58" s="30">
        <f t="shared" si="12"/>
        <v>2</v>
      </c>
      <c r="S58" s="30">
        <f t="shared" si="12"/>
        <v>1.5</v>
      </c>
      <c r="T58" s="56">
        <f t="shared" si="9"/>
        <v>1.885714285714286</v>
      </c>
      <c r="U58" s="56">
        <f t="shared" si="9"/>
        <v>2.25</v>
      </c>
      <c r="V58" s="56">
        <f t="shared" si="9"/>
        <v>2</v>
      </c>
      <c r="W58" s="56">
        <f t="shared" si="10"/>
        <v>2</v>
      </c>
      <c r="X58" s="56">
        <f t="shared" si="10"/>
        <v>1.36</v>
      </c>
      <c r="Y58" s="56">
        <f aca="true" t="shared" si="13" ref="Y58:AA59">Y37/Y16</f>
        <v>0.28571428571428575</v>
      </c>
      <c r="Z58" s="56">
        <f t="shared" si="13"/>
        <v>0.5</v>
      </c>
      <c r="AA58" s="175">
        <f t="shared" si="13"/>
        <v>0.5</v>
      </c>
      <c r="AB58" s="175"/>
      <c r="AC58" s="175"/>
      <c r="AD58" s="175"/>
      <c r="AE58" s="175">
        <f t="shared" si="11"/>
        <v>1.2</v>
      </c>
      <c r="AF58" s="175">
        <f t="shared" si="11"/>
        <v>1.2</v>
      </c>
      <c r="AG58" s="175">
        <f aca="true" t="shared" si="14" ref="AG58:AH60">AG37/AG16</f>
        <v>1.1916666666666667</v>
      </c>
      <c r="AH58" s="175">
        <f t="shared" si="14"/>
        <v>1.2</v>
      </c>
      <c r="AI58" s="175">
        <f aca="true" t="shared" si="15" ref="AI58:AJ60">AI37/AI16</f>
        <v>2.5</v>
      </c>
      <c r="AJ58" s="175">
        <f t="shared" si="15"/>
        <v>2.5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2.75">
      <c r="A59" s="13" t="s">
        <v>25</v>
      </c>
      <c r="B59" s="13"/>
      <c r="C59" s="13"/>
      <c r="D59" s="73">
        <f aca="true" t="shared" si="16" ref="D59:S59">+D38/D17</f>
        <v>0.9873224489795919</v>
      </c>
      <c r="E59" s="75">
        <f t="shared" si="16"/>
        <v>0.5488518518518518</v>
      </c>
      <c r="F59" s="73">
        <f t="shared" si="16"/>
        <v>0.8190852206541794</v>
      </c>
      <c r="G59" s="71">
        <f t="shared" si="16"/>
        <v>0.9186595640182855</v>
      </c>
      <c r="H59" s="28">
        <f t="shared" si="16"/>
        <v>0.939996966061258</v>
      </c>
      <c r="I59" s="14">
        <f t="shared" si="16"/>
        <v>1.2876041591042922</v>
      </c>
      <c r="J59" s="14">
        <f t="shared" si="16"/>
        <v>1.0056179181464568</v>
      </c>
      <c r="K59" s="14">
        <f t="shared" si="16"/>
        <v>1.1304298226054852</v>
      </c>
      <c r="L59" s="30">
        <f t="shared" si="16"/>
        <v>1.4627906976744185</v>
      </c>
      <c r="M59" s="30">
        <f t="shared" si="16"/>
        <v>1.46</v>
      </c>
      <c r="N59" s="30">
        <f t="shared" si="16"/>
        <v>1.3</v>
      </c>
      <c r="O59" s="30">
        <f t="shared" si="16"/>
        <v>1.4540983606557376</v>
      </c>
      <c r="P59" s="30">
        <f t="shared" si="16"/>
        <v>1.139655172413793</v>
      </c>
      <c r="Q59" s="30">
        <f t="shared" si="16"/>
        <v>1.2988235294117647</v>
      </c>
      <c r="R59" s="30">
        <f t="shared" si="16"/>
        <v>1.4054054054054055</v>
      </c>
      <c r="S59" s="30">
        <f t="shared" si="16"/>
        <v>1.2142857142857142</v>
      </c>
      <c r="T59" s="56">
        <f t="shared" si="9"/>
        <v>1.1481481481481481</v>
      </c>
      <c r="U59" s="56">
        <f t="shared" si="9"/>
        <v>1.7</v>
      </c>
      <c r="V59" s="56">
        <f t="shared" si="9"/>
        <v>1.2964285714285715</v>
      </c>
      <c r="W59" s="56">
        <f t="shared" si="10"/>
        <v>1.3</v>
      </c>
      <c r="X59" s="56">
        <f t="shared" si="10"/>
        <v>1.4466666666666668</v>
      </c>
      <c r="Y59" s="56">
        <f t="shared" si="13"/>
        <v>1.3</v>
      </c>
      <c r="Z59" s="56">
        <f t="shared" si="13"/>
        <v>1.35</v>
      </c>
      <c r="AA59" s="175">
        <f t="shared" si="13"/>
        <v>1.6</v>
      </c>
      <c r="AB59" s="175">
        <f>AB38/AB17</f>
        <v>1.3</v>
      </c>
      <c r="AC59" s="175">
        <f>AC38/AC17</f>
        <v>1.1</v>
      </c>
      <c r="AD59" s="175">
        <f>AD38/AD17</f>
        <v>1.45</v>
      </c>
      <c r="AE59" s="175">
        <f t="shared" si="11"/>
        <v>1.5605095541401275</v>
      </c>
      <c r="AF59" s="175">
        <f t="shared" si="11"/>
        <v>1.45</v>
      </c>
      <c r="AG59" s="175">
        <f t="shared" si="14"/>
        <v>1.7100000000000002</v>
      </c>
      <c r="AH59" s="175">
        <f t="shared" si="14"/>
        <v>1.5</v>
      </c>
      <c r="AI59" s="175">
        <f t="shared" si="15"/>
        <v>1.4000000000000001</v>
      </c>
      <c r="AJ59" s="175">
        <f t="shared" si="15"/>
        <v>1.55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2.75">
      <c r="A60" s="13" t="s">
        <v>24</v>
      </c>
      <c r="B60" s="13"/>
      <c r="C60" s="13"/>
      <c r="D60" s="73" t="s">
        <v>12</v>
      </c>
      <c r="E60" s="75" t="s">
        <v>12</v>
      </c>
      <c r="F60" s="73" t="s">
        <v>12</v>
      </c>
      <c r="G60" s="71" t="s">
        <v>12</v>
      </c>
      <c r="H60" s="28" t="s">
        <v>12</v>
      </c>
      <c r="I60" s="28" t="s">
        <v>12</v>
      </c>
      <c r="J60" s="28" t="s">
        <v>12</v>
      </c>
      <c r="K60" s="28" t="s">
        <v>12</v>
      </c>
      <c r="L60" s="29" t="s">
        <v>12</v>
      </c>
      <c r="M60" s="30">
        <f aca="true" t="shared" si="17" ref="M60:S60">+M39/M18</f>
        <v>1</v>
      </c>
      <c r="N60" s="30">
        <f t="shared" si="17"/>
        <v>0.7499999999999999</v>
      </c>
      <c r="O60" s="30">
        <f t="shared" si="17"/>
        <v>1</v>
      </c>
      <c r="P60" s="30">
        <f t="shared" si="17"/>
        <v>1.2</v>
      </c>
      <c r="Q60" s="30">
        <f t="shared" si="17"/>
        <v>1.0384615384615385</v>
      </c>
      <c r="R60" s="30">
        <f t="shared" si="17"/>
        <v>1.2</v>
      </c>
      <c r="S60" s="30">
        <f t="shared" si="17"/>
        <v>1.2</v>
      </c>
      <c r="T60" s="56">
        <f t="shared" si="9"/>
        <v>1.2</v>
      </c>
      <c r="U60" s="56">
        <f t="shared" si="9"/>
        <v>1.2</v>
      </c>
      <c r="V60" s="56">
        <f t="shared" si="9"/>
        <v>1.3</v>
      </c>
      <c r="W60" s="56">
        <f t="shared" si="10"/>
        <v>1.1</v>
      </c>
      <c r="X60" s="56">
        <f t="shared" si="10"/>
        <v>1.0999999999999999</v>
      </c>
      <c r="Y60" s="56"/>
      <c r="Z60" s="56"/>
      <c r="AA60" s="175"/>
      <c r="AB60" s="175"/>
      <c r="AC60" s="175"/>
      <c r="AD60" s="175"/>
      <c r="AE60" s="175"/>
      <c r="AF60" s="175">
        <f aca="true" t="shared" si="18" ref="AF60:AF65">AF39/AF18</f>
        <v>2.6</v>
      </c>
      <c r="AG60" s="175">
        <f t="shared" si="14"/>
        <v>2.5</v>
      </c>
      <c r="AH60" s="175">
        <f t="shared" si="14"/>
        <v>1.5</v>
      </c>
      <c r="AI60" s="175">
        <f t="shared" si="15"/>
        <v>2.5</v>
      </c>
      <c r="AJ60" s="175">
        <f t="shared" si="15"/>
        <v>2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2.75">
      <c r="A61" s="13" t="s">
        <v>7</v>
      </c>
      <c r="B61" s="13"/>
      <c r="C61" s="13"/>
      <c r="D61" s="73" t="s">
        <v>12</v>
      </c>
      <c r="E61" s="75" t="s">
        <v>12</v>
      </c>
      <c r="F61" s="73" t="s">
        <v>12</v>
      </c>
      <c r="G61" s="71" t="s">
        <v>12</v>
      </c>
      <c r="H61" s="28" t="s">
        <v>12</v>
      </c>
      <c r="I61" s="28" t="s">
        <v>12</v>
      </c>
      <c r="J61" s="28" t="s">
        <v>12</v>
      </c>
      <c r="K61" s="28" t="s">
        <v>12</v>
      </c>
      <c r="L61" s="29" t="s">
        <v>12</v>
      </c>
      <c r="M61" s="29" t="s">
        <v>12</v>
      </c>
      <c r="N61" s="30">
        <f aca="true" t="shared" si="19" ref="N61:P65">+N40/N19</f>
        <v>2.111111111111111</v>
      </c>
      <c r="O61" s="30">
        <f t="shared" si="19"/>
        <v>1.5</v>
      </c>
      <c r="P61" s="30">
        <f t="shared" si="19"/>
        <v>1</v>
      </c>
      <c r="Q61" s="29" t="s">
        <v>12</v>
      </c>
      <c r="R61" s="29" t="s">
        <v>12</v>
      </c>
      <c r="S61" s="29" t="s">
        <v>12</v>
      </c>
      <c r="T61" s="83" t="s">
        <v>12</v>
      </c>
      <c r="U61" s="83" t="s">
        <v>12</v>
      </c>
      <c r="V61" s="83" t="s">
        <v>12</v>
      </c>
      <c r="W61" s="169" t="s">
        <v>12</v>
      </c>
      <c r="X61" s="169" t="s">
        <v>12</v>
      </c>
      <c r="Y61" s="169" t="s">
        <v>12</v>
      </c>
      <c r="Z61" s="169" t="s">
        <v>12</v>
      </c>
      <c r="AA61" s="176" t="s">
        <v>12</v>
      </c>
      <c r="AB61" s="176" t="s">
        <v>12</v>
      </c>
      <c r="AC61" s="176" t="s">
        <v>12</v>
      </c>
      <c r="AD61" s="176" t="s">
        <v>12</v>
      </c>
      <c r="AE61" s="176"/>
      <c r="AF61" s="176" t="s">
        <v>12</v>
      </c>
      <c r="AG61" s="176" t="s">
        <v>12</v>
      </c>
      <c r="AH61" s="176" t="s">
        <v>12</v>
      </c>
      <c r="AI61" s="176" t="s">
        <v>12</v>
      </c>
      <c r="AJ61" s="176" t="s">
        <v>12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2.75">
      <c r="A62" s="13" t="s">
        <v>8</v>
      </c>
      <c r="B62" s="13"/>
      <c r="C62" s="13"/>
      <c r="D62" s="72">
        <f aca="true" t="shared" si="20" ref="D62:M62">+D41/D20</f>
        <v>1.152074074074074</v>
      </c>
      <c r="E62" s="74">
        <f t="shared" si="20"/>
        <v>0.21570329670329672</v>
      </c>
      <c r="F62" s="72">
        <f t="shared" si="20"/>
        <v>0.961533658049207</v>
      </c>
      <c r="G62" s="70">
        <f t="shared" si="20"/>
        <v>1.0783993199725372</v>
      </c>
      <c r="H62" s="14">
        <f t="shared" si="20"/>
        <v>1.0484440102868762</v>
      </c>
      <c r="I62" s="14">
        <f t="shared" si="20"/>
        <v>1.218234785670839</v>
      </c>
      <c r="J62" s="14">
        <f t="shared" si="20"/>
        <v>0.951424136918495</v>
      </c>
      <c r="K62" s="14">
        <f t="shared" si="20"/>
        <v>1.30034038321796</v>
      </c>
      <c r="L62" s="30">
        <f t="shared" si="20"/>
        <v>1.3928571428571428</v>
      </c>
      <c r="M62" s="30">
        <f t="shared" si="20"/>
        <v>1.0999999999999999</v>
      </c>
      <c r="N62" s="30">
        <f t="shared" si="19"/>
        <v>1.15</v>
      </c>
      <c r="O62" s="30">
        <f t="shared" si="19"/>
        <v>1.75</v>
      </c>
      <c r="P62" s="30">
        <f t="shared" si="19"/>
        <v>1.125</v>
      </c>
      <c r="Q62" s="30">
        <f aca="true" t="shared" si="21" ref="Q62:S65">+Q41/Q20</f>
        <v>1.3529411764705883</v>
      </c>
      <c r="R62" s="30">
        <f t="shared" si="21"/>
        <v>1.5689655172413792</v>
      </c>
      <c r="S62" s="30">
        <f t="shared" si="21"/>
        <v>1.2495555555555555</v>
      </c>
      <c r="T62" s="56">
        <f aca="true" t="shared" si="22" ref="T62:V65">T41/T20</f>
        <v>1</v>
      </c>
      <c r="U62" s="56">
        <f t="shared" si="22"/>
        <v>1.5</v>
      </c>
      <c r="V62" s="56">
        <f t="shared" si="22"/>
        <v>1.3962962962962964</v>
      </c>
      <c r="W62" s="56">
        <f aca="true" t="shared" si="23" ref="W62:X65">W41/W20</f>
        <v>1.6</v>
      </c>
      <c r="X62" s="56">
        <f t="shared" si="23"/>
        <v>1.2</v>
      </c>
      <c r="Y62" s="56">
        <f aca="true" t="shared" si="24" ref="Y62:Z65">Y41/Y20</f>
        <v>1.35</v>
      </c>
      <c r="Z62" s="56">
        <f t="shared" si="24"/>
        <v>1.5000000000000002</v>
      </c>
      <c r="AA62" s="175">
        <f aca="true" t="shared" si="25" ref="AA62:AB65">AA41/AA20</f>
        <v>1.3</v>
      </c>
      <c r="AB62" s="175">
        <f t="shared" si="25"/>
        <v>1.3199999999999998</v>
      </c>
      <c r="AC62" s="175">
        <f aca="true" t="shared" si="26" ref="AC62:AD65">AC41/AC20</f>
        <v>1.1</v>
      </c>
      <c r="AD62" s="175">
        <f t="shared" si="26"/>
        <v>1.0999999999999999</v>
      </c>
      <c r="AE62" s="175">
        <f>AE41/AE20</f>
        <v>0.9478260869565219</v>
      </c>
      <c r="AF62" s="175">
        <f t="shared" si="18"/>
        <v>1</v>
      </c>
      <c r="AG62" s="175">
        <f aca="true" t="shared" si="27" ref="AG62:AH65">AG41/AG20</f>
        <v>1.4000000000000001</v>
      </c>
      <c r="AH62" s="175">
        <f t="shared" si="27"/>
        <v>1.5</v>
      </c>
      <c r="AI62" s="175">
        <f aca="true" t="shared" si="28" ref="AI62:AJ65">AI41/AI20</f>
        <v>1.5</v>
      </c>
      <c r="AJ62" s="175">
        <f t="shared" si="28"/>
        <v>1.45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2.75">
      <c r="A63" s="13" t="s">
        <v>17</v>
      </c>
      <c r="B63" s="13"/>
      <c r="C63" s="13"/>
      <c r="D63" s="72">
        <f aca="true" t="shared" si="29" ref="D63:M63">+D42/D21</f>
        <v>0.6222972972972972</v>
      </c>
      <c r="E63" s="74">
        <f t="shared" si="29"/>
        <v>0.13795348837209304</v>
      </c>
      <c r="F63" s="72">
        <f t="shared" si="29"/>
        <v>0.5519835614622345</v>
      </c>
      <c r="G63" s="70">
        <f t="shared" si="29"/>
        <v>0.619087280930071</v>
      </c>
      <c r="H63" s="14">
        <f t="shared" si="29"/>
        <v>0.5067298430137199</v>
      </c>
      <c r="I63" s="14">
        <f t="shared" si="29"/>
        <v>0.9413822815217108</v>
      </c>
      <c r="J63" s="14">
        <f t="shared" si="29"/>
        <v>0.7352196523881209</v>
      </c>
      <c r="K63" s="14">
        <f t="shared" si="29"/>
        <v>0.7083285730606649</v>
      </c>
      <c r="L63" s="30">
        <f t="shared" si="29"/>
        <v>0.6071428571428571</v>
      </c>
      <c r="M63" s="30">
        <f t="shared" si="29"/>
        <v>1.2</v>
      </c>
      <c r="N63" s="30">
        <f t="shared" si="19"/>
        <v>0.9</v>
      </c>
      <c r="O63" s="30">
        <f t="shared" si="19"/>
        <v>1.25</v>
      </c>
      <c r="P63" s="30">
        <f t="shared" si="19"/>
        <v>0.6</v>
      </c>
      <c r="Q63" s="30">
        <f t="shared" si="21"/>
        <v>1.48</v>
      </c>
      <c r="R63" s="30">
        <f t="shared" si="21"/>
        <v>0.9</v>
      </c>
      <c r="S63" s="30">
        <f t="shared" si="21"/>
        <v>0.9106382978723404</v>
      </c>
      <c r="T63" s="56">
        <f t="shared" si="22"/>
        <v>0.4166666666666667</v>
      </c>
      <c r="U63" s="56">
        <f t="shared" si="22"/>
        <v>1.1</v>
      </c>
      <c r="V63" s="56">
        <f t="shared" si="22"/>
        <v>1</v>
      </c>
      <c r="W63" s="56">
        <f t="shared" si="23"/>
        <v>0.9</v>
      </c>
      <c r="X63" s="56">
        <f t="shared" si="23"/>
        <v>1</v>
      </c>
      <c r="Y63" s="56">
        <f t="shared" si="24"/>
        <v>0.85</v>
      </c>
      <c r="Z63" s="56">
        <f t="shared" si="24"/>
        <v>0.8585858585858586</v>
      </c>
      <c r="AA63" s="175">
        <f t="shared" si="25"/>
        <v>0.8475</v>
      </c>
      <c r="AB63" s="175">
        <f t="shared" si="25"/>
        <v>0.75</v>
      </c>
      <c r="AC63" s="175">
        <f t="shared" si="26"/>
        <v>0.75</v>
      </c>
      <c r="AD63" s="175">
        <f>AD42/AD21</f>
        <v>0.95</v>
      </c>
      <c r="AE63" s="175">
        <f>AE42/AE21</f>
        <v>0.8</v>
      </c>
      <c r="AF63" s="175">
        <f t="shared" si="18"/>
        <v>1</v>
      </c>
      <c r="AG63" s="175">
        <f t="shared" si="27"/>
        <v>1</v>
      </c>
      <c r="AH63" s="175">
        <f t="shared" si="27"/>
        <v>1</v>
      </c>
      <c r="AI63" s="175">
        <f t="shared" si="28"/>
        <v>0.7</v>
      </c>
      <c r="AJ63" s="175">
        <f t="shared" si="28"/>
        <v>1.05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2.75">
      <c r="A64" s="13" t="s">
        <v>9</v>
      </c>
      <c r="B64" s="13"/>
      <c r="C64" s="13"/>
      <c r="D64" s="72">
        <f aca="true" t="shared" si="30" ref="D64:M64">+D43/D22</f>
        <v>1.52825</v>
      </c>
      <c r="E64" s="74">
        <f t="shared" si="30"/>
        <v>0.3133783783783784</v>
      </c>
      <c r="F64" s="72">
        <f t="shared" si="30"/>
        <v>0.9526359485263596</v>
      </c>
      <c r="G64" s="70">
        <f t="shared" si="30"/>
        <v>1.0684604016343562</v>
      </c>
      <c r="H64" s="14">
        <f t="shared" si="30"/>
        <v>1.2873750934204333</v>
      </c>
      <c r="I64" s="14">
        <f t="shared" si="30"/>
        <v>1.5608846598945607</v>
      </c>
      <c r="J64" s="14">
        <f t="shared" si="30"/>
        <v>1.2190395956192082</v>
      </c>
      <c r="K64" s="14">
        <f t="shared" si="30"/>
        <v>1.2981955082435415</v>
      </c>
      <c r="L64" s="30">
        <f t="shared" si="30"/>
        <v>1.8333333333333333</v>
      </c>
      <c r="M64" s="30">
        <f t="shared" si="30"/>
        <v>1.5</v>
      </c>
      <c r="N64" s="30">
        <f t="shared" si="19"/>
        <v>1.5</v>
      </c>
      <c r="O64" s="30">
        <f t="shared" si="19"/>
        <v>1.5</v>
      </c>
      <c r="P64" s="30">
        <f t="shared" si="19"/>
        <v>1.1851851851851851</v>
      </c>
      <c r="Q64" s="30">
        <f t="shared" si="21"/>
        <v>1.3005780346820808</v>
      </c>
      <c r="R64" s="30">
        <f t="shared" si="21"/>
        <v>1.3900000000000001</v>
      </c>
      <c r="S64" s="30">
        <f t="shared" si="21"/>
        <v>1.3499999999999999</v>
      </c>
      <c r="T64" s="56">
        <f t="shared" si="22"/>
        <v>1.1</v>
      </c>
      <c r="U64" s="56">
        <f t="shared" si="22"/>
        <v>1.45</v>
      </c>
      <c r="V64" s="56">
        <f t="shared" si="22"/>
        <v>1.4028571428571428</v>
      </c>
      <c r="W64" s="56">
        <f t="shared" si="23"/>
        <v>1.4000000000000001</v>
      </c>
      <c r="X64" s="56">
        <f t="shared" si="23"/>
        <v>1.2</v>
      </c>
      <c r="Y64" s="56">
        <f t="shared" si="24"/>
        <v>1.3</v>
      </c>
      <c r="Z64" s="56">
        <f t="shared" si="24"/>
        <v>1.0256410256410258</v>
      </c>
      <c r="AA64" s="175">
        <f t="shared" si="25"/>
        <v>1.3</v>
      </c>
      <c r="AB64" s="175">
        <f t="shared" si="25"/>
        <v>1.2</v>
      </c>
      <c r="AC64" s="175">
        <f t="shared" si="26"/>
        <v>1</v>
      </c>
      <c r="AD64" s="175">
        <f t="shared" si="26"/>
        <v>1</v>
      </c>
      <c r="AE64" s="175">
        <f>AE43/AE22</f>
        <v>1.018181818181818</v>
      </c>
      <c r="AF64" s="175">
        <f t="shared" si="18"/>
        <v>1</v>
      </c>
      <c r="AG64" s="175">
        <f t="shared" si="27"/>
        <v>1.4</v>
      </c>
      <c r="AH64" s="175">
        <f t="shared" si="27"/>
        <v>1.2999999999999998</v>
      </c>
      <c r="AI64" s="175">
        <f t="shared" si="28"/>
        <v>1.25</v>
      </c>
      <c r="AJ64" s="175">
        <f t="shared" si="28"/>
        <v>1.2999999999999998</v>
      </c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2.75">
      <c r="A65" s="13" t="s">
        <v>26</v>
      </c>
      <c r="B65" s="13"/>
      <c r="C65" s="13"/>
      <c r="D65" s="72">
        <f aca="true" t="shared" si="31" ref="D65:M65">+D44/D23</f>
        <v>1.0637096774193548</v>
      </c>
      <c r="E65" s="74">
        <f t="shared" si="31"/>
        <v>0.3424070796460177</v>
      </c>
      <c r="F65" s="72">
        <f t="shared" si="31"/>
        <v>0.8547001471670346</v>
      </c>
      <c r="G65" s="70">
        <f t="shared" si="31"/>
        <v>0.9585949840120198</v>
      </c>
      <c r="H65" s="14">
        <f t="shared" si="31"/>
        <v>0.9616122310993361</v>
      </c>
      <c r="I65" s="14">
        <f t="shared" si="31"/>
        <v>1.2791122435516853</v>
      </c>
      <c r="J65" s="14">
        <f t="shared" si="31"/>
        <v>0.9989897298202585</v>
      </c>
      <c r="K65" s="14">
        <f t="shared" si="31"/>
        <v>1.1185449767350961</v>
      </c>
      <c r="L65" s="30">
        <f t="shared" si="31"/>
        <v>1.2006633499170813</v>
      </c>
      <c r="M65" s="30">
        <f t="shared" si="31"/>
        <v>1.25</v>
      </c>
      <c r="N65" s="30">
        <f t="shared" si="19"/>
        <v>1.2</v>
      </c>
      <c r="O65" s="30">
        <f t="shared" si="19"/>
        <v>1.3</v>
      </c>
      <c r="P65" s="30">
        <f t="shared" si="19"/>
        <v>1.011111111111111</v>
      </c>
      <c r="Q65" s="30">
        <f t="shared" si="21"/>
        <v>1.1041666666666667</v>
      </c>
      <c r="R65" s="30">
        <f t="shared" si="21"/>
        <v>1.3482564102564103</v>
      </c>
      <c r="S65" s="30">
        <f t="shared" si="21"/>
        <v>1</v>
      </c>
      <c r="T65" s="56">
        <f t="shared" si="22"/>
        <v>0.8461538461538461</v>
      </c>
      <c r="U65" s="56">
        <f t="shared" si="22"/>
        <v>1.5</v>
      </c>
      <c r="V65" s="56">
        <f t="shared" si="22"/>
        <v>1.2956521739130435</v>
      </c>
      <c r="W65" s="56">
        <f t="shared" si="23"/>
        <v>1.298037037037037</v>
      </c>
      <c r="X65" s="56">
        <f t="shared" si="23"/>
        <v>1.3491304347826087</v>
      </c>
      <c r="Y65" s="56">
        <f t="shared" si="24"/>
        <v>1.15</v>
      </c>
      <c r="Z65" s="56">
        <f t="shared" si="24"/>
        <v>0.92</v>
      </c>
      <c r="AA65" s="175">
        <f t="shared" si="25"/>
        <v>1.3484162895927603</v>
      </c>
      <c r="AB65" s="175">
        <f t="shared" si="25"/>
        <v>1.1</v>
      </c>
      <c r="AC65" s="175">
        <f t="shared" si="26"/>
        <v>1.05</v>
      </c>
      <c r="AD65" s="175">
        <f t="shared" si="26"/>
        <v>1.45</v>
      </c>
      <c r="AE65" s="175">
        <f>AE44/AE23</f>
        <v>1.4</v>
      </c>
      <c r="AF65" s="175">
        <f t="shared" si="18"/>
        <v>1.2331428571428573</v>
      </c>
      <c r="AG65" s="175">
        <f t="shared" si="27"/>
        <v>1.5999999999999999</v>
      </c>
      <c r="AH65" s="175">
        <f t="shared" si="27"/>
        <v>1.5</v>
      </c>
      <c r="AI65" s="175">
        <f t="shared" si="28"/>
        <v>1.3</v>
      </c>
      <c r="AJ65" s="175">
        <f t="shared" si="28"/>
        <v>1.45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2.75">
      <c r="A66" s="9"/>
      <c r="B66" s="9"/>
      <c r="C66" s="9"/>
      <c r="D66" s="56"/>
      <c r="E66" s="52"/>
      <c r="F66" s="56"/>
      <c r="G66" s="52"/>
      <c r="H66" s="31" t="s">
        <v>13</v>
      </c>
      <c r="I66" s="32" t="s">
        <v>13</v>
      </c>
      <c r="J66" s="32" t="s">
        <v>13</v>
      </c>
      <c r="K66" s="32" t="s">
        <v>13</v>
      </c>
      <c r="L66" s="33" t="s">
        <v>13</v>
      </c>
      <c r="M66" s="33" t="s">
        <v>13</v>
      </c>
      <c r="N66" s="33" t="s">
        <v>13</v>
      </c>
      <c r="O66" s="33" t="s">
        <v>13</v>
      </c>
      <c r="P66" s="33" t="s">
        <v>13</v>
      </c>
      <c r="Q66" s="33" t="s">
        <v>13</v>
      </c>
      <c r="R66" s="33" t="s">
        <v>13</v>
      </c>
      <c r="S66" s="33" t="s">
        <v>13</v>
      </c>
      <c r="T66" s="56"/>
      <c r="U66" s="56"/>
      <c r="V66" s="56"/>
      <c r="W66" s="56"/>
      <c r="X66" s="56"/>
      <c r="Y66" s="56"/>
      <c r="Z66" s="56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2.75">
      <c r="A67" s="50" t="s">
        <v>27</v>
      </c>
      <c r="B67" s="86"/>
      <c r="C67" s="86"/>
      <c r="D67" s="15">
        <f aca="true" t="shared" si="32" ref="D67:S67">+D46/D25</f>
        <v>1.0999947735191637</v>
      </c>
      <c r="E67" s="15">
        <f t="shared" si="32"/>
        <v>0.37342035398230095</v>
      </c>
      <c r="F67" s="15">
        <f t="shared" si="32"/>
        <v>0.8222326125657592</v>
      </c>
      <c r="G67" s="15">
        <f t="shared" si="32"/>
        <v>0.9221879532708814</v>
      </c>
      <c r="H67" s="15">
        <f t="shared" si="32"/>
        <v>0.9255525723226521</v>
      </c>
      <c r="I67" s="16">
        <f t="shared" si="32"/>
        <v>1.2417759181317136</v>
      </c>
      <c r="J67" s="16">
        <f t="shared" si="32"/>
        <v>0.9698275862068966</v>
      </c>
      <c r="K67" s="16">
        <f t="shared" si="32"/>
        <v>1.09993542074364</v>
      </c>
      <c r="L67" s="17">
        <f t="shared" si="32"/>
        <v>1.3393719806763285</v>
      </c>
      <c r="M67" s="17">
        <f t="shared" si="32"/>
        <v>1.3387788570707706</v>
      </c>
      <c r="N67" s="17">
        <f t="shared" si="32"/>
        <v>1.2235501586175832</v>
      </c>
      <c r="O67" s="17">
        <f t="shared" si="32"/>
        <v>1.3914248475678266</v>
      </c>
      <c r="P67" s="17">
        <f t="shared" si="32"/>
        <v>1.0596256904938577</v>
      </c>
      <c r="Q67" s="17">
        <f t="shared" si="32"/>
        <v>1.2226415094339622</v>
      </c>
      <c r="R67" s="17">
        <f t="shared" si="32"/>
        <v>1.3478260869565217</v>
      </c>
      <c r="S67" s="17">
        <f t="shared" si="32"/>
        <v>1.1005756857433118</v>
      </c>
      <c r="T67" s="79">
        <f aca="true" t="shared" si="33" ref="T67:Y67">T46/T25</f>
        <v>0.9483167377904219</v>
      </c>
      <c r="U67" s="79">
        <f t="shared" si="33"/>
        <v>1.5452773347510191</v>
      </c>
      <c r="V67" s="79">
        <f t="shared" si="33"/>
        <v>1.2598301352626613</v>
      </c>
      <c r="W67" s="79">
        <f t="shared" si="33"/>
        <v>1.2320844857933113</v>
      </c>
      <c r="X67" s="79">
        <f t="shared" si="33"/>
        <v>1.3381048700793525</v>
      </c>
      <c r="Y67" s="79">
        <f t="shared" si="33"/>
        <v>1.151428256314106</v>
      </c>
      <c r="Z67" s="79">
        <f aca="true" t="shared" si="34" ref="Z67:AE67">Z46/Z25</f>
        <v>1.103625916385972</v>
      </c>
      <c r="AA67" s="177">
        <f t="shared" si="34"/>
        <v>1.3890975874446947</v>
      </c>
      <c r="AB67" s="177">
        <f t="shared" si="34"/>
        <v>1.1510416666666667</v>
      </c>
      <c r="AC67" s="177">
        <f t="shared" si="34"/>
        <v>1.0508002783576895</v>
      </c>
      <c r="AD67" s="177">
        <f t="shared" si="34"/>
        <v>1.3756901297679907</v>
      </c>
      <c r="AE67" s="177">
        <f t="shared" si="34"/>
        <v>1.4330839567747298</v>
      </c>
      <c r="AF67" s="177">
        <f>AF46/AF25</f>
        <v>1.3156107499757446</v>
      </c>
      <c r="AG67" s="177">
        <f>AG46/AG25</f>
        <v>1.5760543673795722</v>
      </c>
      <c r="AH67" s="177">
        <f>AH46/AH25</f>
        <v>1.419003767266639</v>
      </c>
      <c r="AI67" s="177">
        <f>AI46/AI25</f>
        <v>1.2606977784404352</v>
      </c>
      <c r="AJ67" s="177">
        <f>AJ46/AJ25</f>
        <v>1.4353248155479574</v>
      </c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36" ht="12.75">
      <c r="A68" s="18"/>
      <c r="B68" s="18"/>
      <c r="C68" s="18"/>
      <c r="D68" s="57"/>
      <c r="E68" s="53"/>
      <c r="F68" s="57"/>
      <c r="G68" s="53"/>
      <c r="H68" s="19"/>
      <c r="I68" s="20"/>
      <c r="J68" s="20"/>
      <c r="K68" s="20"/>
      <c r="L68" s="21"/>
      <c r="M68" s="21"/>
      <c r="N68" s="21"/>
      <c r="O68" s="21"/>
      <c r="P68" s="21"/>
      <c r="Q68" s="21"/>
      <c r="R68" s="21"/>
      <c r="S68" s="21"/>
      <c r="T68" s="82"/>
      <c r="U68" s="82"/>
      <c r="V68" s="82"/>
      <c r="W68" s="82"/>
      <c r="X68" s="82"/>
      <c r="Y68" s="82"/>
      <c r="Z68" s="82"/>
      <c r="AA68" s="137"/>
      <c r="AB68" s="137"/>
      <c r="AC68" s="137"/>
      <c r="AD68" s="137"/>
      <c r="AE68" s="137"/>
      <c r="AF68" s="82"/>
      <c r="AG68" s="82"/>
      <c r="AH68" s="82"/>
      <c r="AI68" s="82"/>
      <c r="AJ68" s="82"/>
    </row>
    <row r="69" spans="34:36" ht="12.75">
      <c r="AH69" s="2">
        <f>AVERAGE(AC67:AG67)</f>
        <v>1.3502478964511453</v>
      </c>
      <c r="AI69" s="2">
        <f>AVERAGE(AD67:AH67)</f>
        <v>1.4238885942329351</v>
      </c>
      <c r="AJ69" s="2">
        <f>AVERAGE(AE67:AI67)</f>
        <v>1.400890123967424</v>
      </c>
    </row>
    <row r="70" spans="34:36" ht="12.75">
      <c r="AH70" s="2">
        <f>AVERAGE(X67:AG67)</f>
        <v>1.2884537779146519</v>
      </c>
      <c r="AI70" s="2">
        <f>AVERAGE(Y67:AH67)</f>
        <v>1.2965436676333808</v>
      </c>
      <c r="AJ70" s="2">
        <f>AVERAGE(Z67:AI67)</f>
        <v>1.3074706198460135</v>
      </c>
    </row>
    <row r="71" spans="1:7" ht="12.75">
      <c r="A71" s="34" t="s">
        <v>65</v>
      </c>
      <c r="B71" s="34"/>
      <c r="C71" s="34"/>
      <c r="D71" s="34"/>
      <c r="E71" s="34"/>
      <c r="F71" s="34"/>
      <c r="G71" s="34"/>
    </row>
    <row r="72" spans="1:7" ht="12.75">
      <c r="A72" s="34" t="s">
        <v>31</v>
      </c>
      <c r="B72" s="34"/>
      <c r="C72" s="34"/>
      <c r="D72" s="34"/>
      <c r="E72" s="34"/>
      <c r="F72" s="34"/>
      <c r="G72" s="34"/>
    </row>
    <row r="73" spans="1:26" ht="12.75">
      <c r="A73" s="2"/>
      <c r="B73" s="2"/>
      <c r="C73" s="2"/>
      <c r="D73" s="2"/>
      <c r="E73" s="2"/>
      <c r="F73" s="2"/>
      <c r="G73" s="2"/>
      <c r="Z73" s="133"/>
    </row>
    <row r="74" spans="1:36" ht="12.75">
      <c r="A74" s="54" t="s">
        <v>5</v>
      </c>
      <c r="B74" s="87" t="s">
        <v>45</v>
      </c>
      <c r="C74" s="87" t="s">
        <v>46</v>
      </c>
      <c r="D74" s="55" t="s">
        <v>39</v>
      </c>
      <c r="E74" s="55" t="s">
        <v>40</v>
      </c>
      <c r="F74" s="55" t="s">
        <v>41</v>
      </c>
      <c r="G74" s="55" t="s">
        <v>42</v>
      </c>
      <c r="H74" s="4" t="s">
        <v>0</v>
      </c>
      <c r="I74" s="5" t="s">
        <v>1</v>
      </c>
      <c r="J74" s="5" t="s">
        <v>2</v>
      </c>
      <c r="K74" s="5" t="s">
        <v>3</v>
      </c>
      <c r="L74" s="6" t="s">
        <v>4</v>
      </c>
      <c r="M74" s="35" t="s">
        <v>14</v>
      </c>
      <c r="N74" s="36" t="s">
        <v>15</v>
      </c>
      <c r="O74" s="36" t="s">
        <v>16</v>
      </c>
      <c r="P74" s="36" t="s">
        <v>18</v>
      </c>
      <c r="Q74" s="36" t="s">
        <v>19</v>
      </c>
      <c r="R74" s="36" t="s">
        <v>37</v>
      </c>
      <c r="S74" s="36" t="s">
        <v>38</v>
      </c>
      <c r="T74" s="76" t="s">
        <v>43</v>
      </c>
      <c r="U74" s="76" t="s">
        <v>44</v>
      </c>
      <c r="V74" s="76" t="s">
        <v>47</v>
      </c>
      <c r="W74" s="76" t="s">
        <v>62</v>
      </c>
      <c r="X74" s="116" t="s">
        <v>63</v>
      </c>
      <c r="Y74" s="116" t="s">
        <v>64</v>
      </c>
      <c r="Z74" s="76" t="s">
        <v>78</v>
      </c>
      <c r="AA74" s="76" t="s">
        <v>79</v>
      </c>
      <c r="AB74" s="76" t="str">
        <f aca="true" t="shared" si="35" ref="AB74:AG74">AB54</f>
        <v>2014/15</v>
      </c>
      <c r="AC74" s="76" t="str">
        <f t="shared" si="35"/>
        <v>2015/16</v>
      </c>
      <c r="AD74" s="76" t="str">
        <f t="shared" si="35"/>
        <v>2016/17</v>
      </c>
      <c r="AE74" s="76" t="str">
        <f t="shared" si="35"/>
        <v>2017/18</v>
      </c>
      <c r="AF74" s="76" t="str">
        <f t="shared" si="35"/>
        <v>2018/19</v>
      </c>
      <c r="AG74" s="76" t="str">
        <f t="shared" si="35"/>
        <v>2019/20*</v>
      </c>
      <c r="AH74" s="158" t="s">
        <v>98</v>
      </c>
      <c r="AI74" s="158" t="s">
        <v>101</v>
      </c>
      <c r="AJ74" s="158" t="s">
        <v>106</v>
      </c>
    </row>
    <row r="75" spans="1:36" ht="12.75">
      <c r="A75" s="54" t="s">
        <v>21</v>
      </c>
      <c r="B75" s="24" t="s">
        <v>6</v>
      </c>
      <c r="C75" s="24" t="s">
        <v>6</v>
      </c>
      <c r="D75" s="8" t="s">
        <v>104</v>
      </c>
      <c r="E75" s="7" t="s">
        <v>6</v>
      </c>
      <c r="F75" s="7" t="s">
        <v>6</v>
      </c>
      <c r="G75" s="7" t="s">
        <v>6</v>
      </c>
      <c r="H75" s="7" t="s">
        <v>6</v>
      </c>
      <c r="I75" s="7" t="s">
        <v>6</v>
      </c>
      <c r="J75" s="7" t="s">
        <v>6</v>
      </c>
      <c r="K75" s="7" t="s">
        <v>6</v>
      </c>
      <c r="L75" s="8" t="s">
        <v>6</v>
      </c>
      <c r="M75" s="8" t="s">
        <v>6</v>
      </c>
      <c r="N75" s="8" t="s">
        <v>104</v>
      </c>
      <c r="O75" s="8" t="s">
        <v>104</v>
      </c>
      <c r="P75" s="8" t="s">
        <v>104</v>
      </c>
      <c r="Q75" s="8" t="s">
        <v>104</v>
      </c>
      <c r="R75" s="8" t="s">
        <v>104</v>
      </c>
      <c r="S75" s="8" t="s">
        <v>104</v>
      </c>
      <c r="T75" s="8" t="s">
        <v>104</v>
      </c>
      <c r="U75" s="8" t="s">
        <v>104</v>
      </c>
      <c r="V75" s="8" t="s">
        <v>104</v>
      </c>
      <c r="W75" s="8" t="s">
        <v>104</v>
      </c>
      <c r="X75" s="8" t="s">
        <v>104</v>
      </c>
      <c r="Y75" s="8" t="s">
        <v>104</v>
      </c>
      <c r="Z75" s="8" t="s">
        <v>104</v>
      </c>
      <c r="AA75" s="8" t="s">
        <v>104</v>
      </c>
      <c r="AB75" s="8" t="s">
        <v>104</v>
      </c>
      <c r="AC75" s="8" t="s">
        <v>104</v>
      </c>
      <c r="AD75" s="8" t="s">
        <v>104</v>
      </c>
      <c r="AE75" s="8" t="s">
        <v>104</v>
      </c>
      <c r="AF75" s="8" t="s">
        <v>104</v>
      </c>
      <c r="AG75" s="8" t="s">
        <v>104</v>
      </c>
      <c r="AH75" s="8" t="s">
        <v>104</v>
      </c>
      <c r="AI75" s="8" t="s">
        <v>104</v>
      </c>
      <c r="AJ75" s="8" t="s">
        <v>104</v>
      </c>
    </row>
    <row r="76" spans="1:36" ht="12.75">
      <c r="A76" s="50"/>
      <c r="B76" s="134"/>
      <c r="C76" s="73"/>
      <c r="D76" s="75"/>
      <c r="E76" s="75"/>
      <c r="F76" s="75"/>
      <c r="G76" s="75"/>
      <c r="H76" s="71"/>
      <c r="I76" s="71"/>
      <c r="J76" s="71"/>
      <c r="K76" s="71"/>
      <c r="L76" s="80"/>
      <c r="M76" s="80"/>
      <c r="N76" s="80"/>
      <c r="O76" s="80"/>
      <c r="P76" s="80"/>
      <c r="Q76" s="80"/>
      <c r="R76" s="80"/>
      <c r="S76" s="80"/>
      <c r="T76" s="73"/>
      <c r="U76" s="73"/>
      <c r="V76" s="73"/>
      <c r="W76" s="73"/>
      <c r="X76" s="134"/>
      <c r="Y76" s="134"/>
      <c r="Z76" s="73"/>
      <c r="AA76" s="138"/>
      <c r="AB76" s="138"/>
      <c r="AC76" s="138"/>
      <c r="AD76" s="138"/>
      <c r="AE76" s="59"/>
      <c r="AF76" s="77"/>
      <c r="AG76" s="77"/>
      <c r="AH76" s="77"/>
      <c r="AI76" s="77"/>
      <c r="AJ76" s="77"/>
    </row>
    <row r="77" spans="1:36" ht="12.75">
      <c r="A77" s="13" t="str">
        <f>A15</f>
        <v> Wes-Kaap/W. Cape</v>
      </c>
      <c r="B77" s="118">
        <f>B15/$B$25</f>
        <v>0</v>
      </c>
      <c r="C77" s="118">
        <f>C15/$C$25</f>
        <v>0</v>
      </c>
      <c r="D77" s="118">
        <f>D15/$D$25</f>
        <v>0</v>
      </c>
      <c r="E77" s="118">
        <f>E15/$E$25</f>
        <v>0</v>
      </c>
      <c r="F77" s="118">
        <f>F15/$F$25</f>
        <v>0</v>
      </c>
      <c r="G77" s="118">
        <f>G15/$G$25</f>
        <v>0</v>
      </c>
      <c r="H77" s="118">
        <f>H15/$H$25</f>
        <v>0</v>
      </c>
      <c r="I77" s="118">
        <f>I15/$I$25</f>
        <v>0</v>
      </c>
      <c r="J77" s="118">
        <f>J15/$J$25</f>
        <v>0</v>
      </c>
      <c r="K77" s="118">
        <f>K15/$K$25</f>
        <v>0</v>
      </c>
      <c r="L77" s="118">
        <f>L15/$L$25</f>
        <v>0</v>
      </c>
      <c r="M77" s="118">
        <f>M15/$M$25</f>
        <v>0</v>
      </c>
      <c r="N77" s="118">
        <f>N15/$N$25</f>
        <v>0</v>
      </c>
      <c r="O77" s="118">
        <f>O15/$O$25</f>
        <v>0</v>
      </c>
      <c r="P77" s="118">
        <f>P15/$P$25</f>
        <v>0.0005771291944925385</v>
      </c>
      <c r="Q77" s="118">
        <f>Q15/$Q$25</f>
        <v>0.0007169811320754718</v>
      </c>
      <c r="R77" s="118">
        <f>R15/$R$25</f>
        <v>0.0006521739130434782</v>
      </c>
      <c r="S77" s="118">
        <f>S15/$S$25</f>
        <v>0.00016931933626820184</v>
      </c>
      <c r="T77" s="141">
        <f>T15/$T$25</f>
        <v>0.00158052789631737</v>
      </c>
      <c r="U77" s="141">
        <f>U15/$U$25</f>
        <v>0.001063264221158958</v>
      </c>
      <c r="V77" s="141">
        <f>V15/$V$25</f>
        <v>0.001100975149418056</v>
      </c>
      <c r="W77" s="141">
        <f>W15/$W$25</f>
        <v>0.0005028916268544129</v>
      </c>
      <c r="X77" s="141">
        <f>X15/$X$25</f>
        <v>0</v>
      </c>
      <c r="Y77" s="142">
        <f>Y15/$Y$25</f>
        <v>0</v>
      </c>
      <c r="Z77" s="141">
        <f>Z15/$Z$25</f>
        <v>0</v>
      </c>
      <c r="AA77" s="141">
        <f>AA15/$AA$25</f>
        <v>0</v>
      </c>
      <c r="AB77" s="141">
        <f>AB15/$AB$25</f>
        <v>0</v>
      </c>
      <c r="AC77" s="141">
        <f>AC15/$AC$25</f>
        <v>0</v>
      </c>
      <c r="AD77" s="141">
        <f>AD15/$AD$25</f>
        <v>0</v>
      </c>
      <c r="AE77" s="142">
        <f aca="true" t="shared" si="36" ref="AE77:AJ77">AE15/AE$25</f>
        <v>0.00016625103906899418</v>
      </c>
      <c r="AF77" s="142">
        <f t="shared" si="36"/>
        <v>0</v>
      </c>
      <c r="AG77" s="141">
        <f t="shared" si="36"/>
        <v>0</v>
      </c>
      <c r="AH77" s="141">
        <f t="shared" si="36"/>
        <v>0</v>
      </c>
      <c r="AI77" s="141">
        <f>AI15/AI$25</f>
        <v>0</v>
      </c>
      <c r="AJ77" s="141">
        <f t="shared" si="36"/>
        <v>0</v>
      </c>
    </row>
    <row r="78" spans="1:36" ht="12.75">
      <c r="A78" s="13" t="str">
        <f aca="true" t="shared" si="37" ref="A78:A85">A16</f>
        <v> Noord-Kaap/N. Cape</v>
      </c>
      <c r="B78" s="118">
        <f aca="true" t="shared" si="38" ref="B78:B85">B16/$B$25</f>
        <v>0.03194103194103194</v>
      </c>
      <c r="C78" s="118">
        <f aca="true" t="shared" si="39" ref="C78:C85">C16/$C$25</f>
        <v>0.02895752895752896</v>
      </c>
      <c r="D78" s="118">
        <f aca="true" t="shared" si="40" ref="D78:D85">D16/$D$25</f>
        <v>0.017421602787456445</v>
      </c>
      <c r="E78" s="118">
        <f aca="true" t="shared" si="41" ref="E78:E85">E16/$E$25</f>
        <v>0.01327433628318584</v>
      </c>
      <c r="F78" s="118">
        <f aca="true" t="shared" si="42" ref="F78:F85">F16/$F$25</f>
        <v>0.02730132218510592</v>
      </c>
      <c r="G78" s="118">
        <f aca="true" t="shared" si="43" ref="G78:G85">G16/$G$25</f>
        <v>0.027299670634068695</v>
      </c>
      <c r="H78" s="118">
        <f aca="true" t="shared" si="44" ref="H78:H85">H16/$H$25</f>
        <v>0.01866180221290325</v>
      </c>
      <c r="I78" s="118">
        <f aca="true" t="shared" si="45" ref="I78:I85">I16/$I$25</f>
        <v>0.0031365079991644753</v>
      </c>
      <c r="J78" s="118">
        <f aca="true" t="shared" si="46" ref="J78:J85">J16/$J$25</f>
        <v>0.0031357758620689656</v>
      </c>
      <c r="K78" s="118">
        <f aca="true" t="shared" si="47" ref="K78:K85">K16/$K$25</f>
        <v>9.197651663405088E-05</v>
      </c>
      <c r="L78" s="118">
        <f aca="true" t="shared" si="48" ref="L78:L85">L16/$L$25</f>
        <v>0.0006038647342995169</v>
      </c>
      <c r="M78" s="118">
        <f aca="true" t="shared" si="49" ref="M78:M85">M16/$M$25</f>
        <v>0.0006307556452630251</v>
      </c>
      <c r="N78" s="118">
        <f aca="true" t="shared" si="50" ref="N78:N85">N16/$N$25</f>
        <v>0.000479207199608967</v>
      </c>
      <c r="O78" s="118">
        <f aca="true" t="shared" si="51" ref="O78:O85">O16/$O$25</f>
        <v>0.0003745262243262273</v>
      </c>
      <c r="P78" s="118">
        <f aca="true" t="shared" si="52" ref="P78:P85">P16/$P$25</f>
        <v>0.0004946821667078901</v>
      </c>
      <c r="Q78" s="118">
        <f aca="true" t="shared" si="53" ref="Q78:Q85">Q16/$Q$25</f>
        <v>0.0010566037735849057</v>
      </c>
      <c r="R78" s="118">
        <f aca="true" t="shared" si="54" ref="R78:R85">R16/$R$25</f>
        <v>0.0010869565217391304</v>
      </c>
      <c r="S78" s="118">
        <f aca="true" t="shared" si="55" ref="S78:S85">S16/$S$25</f>
        <v>0.002539790044023027</v>
      </c>
      <c r="T78" s="141">
        <f aca="true" t="shared" si="56" ref="T78:T85">T16/$T$25</f>
        <v>0.002212739054844318</v>
      </c>
      <c r="U78" s="141">
        <f aca="true" t="shared" si="57" ref="U78:U85">U16/$U$25</f>
        <v>0.0007088428141059721</v>
      </c>
      <c r="V78" s="141">
        <f aca="true" t="shared" si="58" ref="V78:V85">V16/$V$25</f>
        <v>0.0007864108210128972</v>
      </c>
      <c r="W78" s="141">
        <f aca="true" t="shared" si="59" ref="W78:W85">W16/$W$25</f>
        <v>0.0021372894141312546</v>
      </c>
      <c r="X78" s="141">
        <f aca="true" t="shared" si="60" ref="X78:X85">X16/$X$25</f>
        <v>0.0007779679477205539</v>
      </c>
      <c r="Y78" s="142">
        <f aca="true" t="shared" si="61" ref="Y78:Y85">Y16/$Y$25</f>
        <v>0.0007720304400573507</v>
      </c>
      <c r="Z78" s="141">
        <f>Z16/$Z$25</f>
        <v>0.00039627501486031314</v>
      </c>
      <c r="AA78" s="141">
        <f aca="true" t="shared" si="62" ref="AA78:AA85">AA16/$AA$25</f>
        <v>0.0015026296018031554</v>
      </c>
      <c r="AB78" s="141">
        <f aca="true" t="shared" si="63" ref="AB78:AB85">AB16/$AB$25</f>
        <v>0.0008680555555555555</v>
      </c>
      <c r="AC78" s="141">
        <f aca="true" t="shared" si="64" ref="AC78:AC85">AC16/$AC$25</f>
        <v>0.0006958942240779402</v>
      </c>
      <c r="AD78" s="141">
        <f aca="true" t="shared" si="65" ref="AD78:AD85">AD16/$AD$25</f>
        <v>0.00039323633503735744</v>
      </c>
      <c r="AE78" s="142">
        <f aca="true" t="shared" si="66" ref="AE78:AF85">AE16/AE$25</f>
        <v>0.002660016625103907</v>
      </c>
      <c r="AF78" s="142">
        <f t="shared" si="66"/>
        <v>0.0018434073930338603</v>
      </c>
      <c r="AG78" s="141">
        <f aca="true" t="shared" si="67" ref="AG78:AI85">AG16/AG$25</f>
        <v>0.0023985608634819106</v>
      </c>
      <c r="AH78" s="141">
        <f t="shared" si="67"/>
        <v>0.0023022185014650487</v>
      </c>
      <c r="AI78" s="141">
        <f t="shared" si="67"/>
        <v>0.0037274489339496047</v>
      </c>
      <c r="AJ78" s="141">
        <f aca="true" t="shared" si="68" ref="AJ78:AJ85">AJ16/AJ$25</f>
        <v>0.004498830304120928</v>
      </c>
    </row>
    <row r="79" spans="1:36" ht="12.75">
      <c r="A79" s="13" t="str">
        <f t="shared" si="37"/>
        <v> Vrystaat/Free State</v>
      </c>
      <c r="B79" s="118">
        <f t="shared" si="38"/>
        <v>0.43734643734643736</v>
      </c>
      <c r="C79" s="118">
        <f t="shared" si="39"/>
        <v>0.4343629343629344</v>
      </c>
      <c r="D79" s="118">
        <f t="shared" si="40"/>
        <v>0.4268292682926829</v>
      </c>
      <c r="E79" s="118">
        <f t="shared" si="41"/>
        <v>0.3584070796460177</v>
      </c>
      <c r="F79" s="118">
        <f t="shared" si="42"/>
        <v>0.48510291440801717</v>
      </c>
      <c r="G79" s="118">
        <f t="shared" si="43"/>
        <v>0.48510260612756784</v>
      </c>
      <c r="H79" s="118">
        <f t="shared" si="44"/>
        <v>0.40617006419137164</v>
      </c>
      <c r="I79" s="118">
        <f t="shared" si="45"/>
        <v>0.40779209244721637</v>
      </c>
      <c r="J79" s="118">
        <f t="shared" si="46"/>
        <v>0.4077931034482759</v>
      </c>
      <c r="K79" s="118">
        <f t="shared" si="47"/>
        <v>0.37739138943248535</v>
      </c>
      <c r="L79" s="118">
        <f t="shared" si="48"/>
        <v>0.5193236714975845</v>
      </c>
      <c r="M79" s="118">
        <f t="shared" si="49"/>
        <v>0.45414406458937806</v>
      </c>
      <c r="N79" s="118">
        <f t="shared" si="50"/>
        <v>0.37378161569499424</v>
      </c>
      <c r="O79" s="118">
        <f t="shared" si="51"/>
        <v>0.45692199367799735</v>
      </c>
      <c r="P79" s="118">
        <f t="shared" si="52"/>
        <v>0.4781927611509605</v>
      </c>
      <c r="Q79" s="118">
        <f t="shared" si="53"/>
        <v>0.4009433962264151</v>
      </c>
      <c r="R79" s="118">
        <f t="shared" si="54"/>
        <v>0.40217391304347827</v>
      </c>
      <c r="S79" s="118">
        <f t="shared" si="55"/>
        <v>0.35557060616322383</v>
      </c>
      <c r="T79" s="141">
        <f t="shared" si="56"/>
        <v>0.42674253200568985</v>
      </c>
      <c r="U79" s="141">
        <f t="shared" si="57"/>
        <v>0.47846889952153115</v>
      </c>
      <c r="V79" s="141">
        <f t="shared" si="58"/>
        <v>0.44039005976722245</v>
      </c>
      <c r="W79" s="141">
        <f t="shared" si="59"/>
        <v>0.4400301734976112</v>
      </c>
      <c r="X79" s="141">
        <f t="shared" si="60"/>
        <v>0.4667807686323323</v>
      </c>
      <c r="Y79" s="142">
        <f t="shared" si="61"/>
        <v>0.41910223888827614</v>
      </c>
      <c r="Z79" s="141">
        <f aca="true" t="shared" si="69" ref="Z79:Z85">Z17/$Z$25</f>
        <v>0.4359025163463444</v>
      </c>
      <c r="AA79" s="141">
        <f t="shared" si="62"/>
        <v>0.46748476500542613</v>
      </c>
      <c r="AB79" s="141">
        <f t="shared" si="63"/>
        <v>0.4947916666666667</v>
      </c>
      <c r="AC79" s="141">
        <f t="shared" si="64"/>
        <v>0.5567153792623522</v>
      </c>
      <c r="AD79" s="141">
        <f t="shared" si="65"/>
        <v>0.5190719622493118</v>
      </c>
      <c r="AE79" s="142">
        <f t="shared" si="66"/>
        <v>0.5220282626766417</v>
      </c>
      <c r="AF79" s="142">
        <f t="shared" si="66"/>
        <v>0.5239157853885709</v>
      </c>
      <c r="AG79" s="141">
        <f t="shared" si="67"/>
        <v>0.5196881870877473</v>
      </c>
      <c r="AH79" s="141">
        <f t="shared" si="67"/>
        <v>0.49183758894935126</v>
      </c>
      <c r="AI79" s="141">
        <f t="shared" si="67"/>
        <v>0.5322797077680036</v>
      </c>
      <c r="AJ79" s="141">
        <f t="shared" si="68"/>
        <v>0.5218643152780277</v>
      </c>
    </row>
    <row r="80" spans="1:36" ht="12.75">
      <c r="A80" s="13" t="str">
        <f t="shared" si="37"/>
        <v> Oos-Kaap/E. Cape</v>
      </c>
      <c r="B80" s="118">
        <f t="shared" si="38"/>
        <v>0</v>
      </c>
      <c r="C80" s="118">
        <f t="shared" si="39"/>
        <v>0</v>
      </c>
      <c r="D80" s="118">
        <f t="shared" si="40"/>
        <v>0</v>
      </c>
      <c r="E80" s="118">
        <f t="shared" si="41"/>
        <v>0</v>
      </c>
      <c r="F80" s="118">
        <f t="shared" si="42"/>
        <v>0</v>
      </c>
      <c r="G80" s="118">
        <f t="shared" si="43"/>
        <v>0</v>
      </c>
      <c r="H80" s="118">
        <f t="shared" si="44"/>
        <v>0</v>
      </c>
      <c r="I80" s="118">
        <f t="shared" si="45"/>
        <v>0</v>
      </c>
      <c r="J80" s="118">
        <f t="shared" si="46"/>
        <v>0</v>
      </c>
      <c r="K80" s="118">
        <f t="shared" si="47"/>
        <v>0</v>
      </c>
      <c r="L80" s="118">
        <f t="shared" si="48"/>
        <v>0</v>
      </c>
      <c r="M80" s="118">
        <f t="shared" si="49"/>
        <v>0.00025230225810521004</v>
      </c>
      <c r="N80" s="118">
        <f t="shared" si="50"/>
        <v>0.0003833657596871736</v>
      </c>
      <c r="O80" s="118">
        <f t="shared" si="51"/>
        <v>0.0002996209794609819</v>
      </c>
      <c r="P80" s="118">
        <f t="shared" si="52"/>
        <v>0.00032978811113859347</v>
      </c>
      <c r="Q80" s="118">
        <f t="shared" si="53"/>
        <v>0.0004905660377358491</v>
      </c>
      <c r="R80" s="118">
        <f t="shared" si="54"/>
        <v>0.0004347826086956522</v>
      </c>
      <c r="S80" s="118">
        <f t="shared" si="55"/>
        <v>0.00042329834067050457</v>
      </c>
      <c r="T80" s="141">
        <f t="shared" si="56"/>
        <v>0.00047415836889521095</v>
      </c>
      <c r="U80" s="141">
        <f t="shared" si="57"/>
        <v>0.000531632110579479</v>
      </c>
      <c r="V80" s="141">
        <f t="shared" si="58"/>
        <v>0.0009436929852154766</v>
      </c>
      <c r="W80" s="141">
        <f t="shared" si="59"/>
        <v>0.0003771687201408096</v>
      </c>
      <c r="X80" s="141">
        <f t="shared" si="60"/>
        <v>0.00031118717908822156</v>
      </c>
      <c r="Y80" s="142">
        <f t="shared" si="61"/>
        <v>0</v>
      </c>
      <c r="Z80" s="141">
        <f t="shared" si="69"/>
        <v>0</v>
      </c>
      <c r="AA80" s="141">
        <f t="shared" si="62"/>
        <v>0.0009182736455463728</v>
      </c>
      <c r="AB80" s="141">
        <f t="shared" si="63"/>
        <v>0</v>
      </c>
      <c r="AC80" s="141">
        <f t="shared" si="64"/>
        <v>0</v>
      </c>
      <c r="AD80" s="141">
        <f t="shared" si="65"/>
        <v>0</v>
      </c>
      <c r="AE80" s="142">
        <f t="shared" si="66"/>
        <v>0</v>
      </c>
      <c r="AF80" s="142">
        <f t="shared" si="66"/>
        <v>0.00019404288347724848</v>
      </c>
      <c r="AG80" s="141">
        <f t="shared" si="67"/>
        <v>0.0005996402158704777</v>
      </c>
      <c r="AH80" s="141">
        <f t="shared" si="67"/>
        <v>0.0006278777731268313</v>
      </c>
      <c r="AI80" s="141">
        <f t="shared" si="67"/>
        <v>0.0004472938720739525</v>
      </c>
      <c r="AJ80" s="141">
        <f t="shared" si="68"/>
        <v>0.0012596724851538599</v>
      </c>
    </row>
    <row r="81" spans="1:36" ht="12.75">
      <c r="A81" s="13" t="str">
        <f t="shared" si="37"/>
        <v> Kwazulu-Natal</v>
      </c>
      <c r="B81" s="118">
        <f t="shared" si="38"/>
        <v>0</v>
      </c>
      <c r="C81" s="118">
        <f t="shared" si="39"/>
        <v>0</v>
      </c>
      <c r="D81" s="118">
        <f t="shared" si="40"/>
        <v>0</v>
      </c>
      <c r="E81" s="118">
        <f t="shared" si="41"/>
        <v>0</v>
      </c>
      <c r="F81" s="118">
        <f t="shared" si="42"/>
        <v>0</v>
      </c>
      <c r="G81" s="118">
        <f t="shared" si="43"/>
        <v>0</v>
      </c>
      <c r="H81" s="118">
        <f t="shared" si="44"/>
        <v>0</v>
      </c>
      <c r="I81" s="118">
        <f t="shared" si="45"/>
        <v>0</v>
      </c>
      <c r="J81" s="118">
        <f t="shared" si="46"/>
        <v>0</v>
      </c>
      <c r="K81" s="118">
        <f t="shared" si="47"/>
        <v>0</v>
      </c>
      <c r="L81" s="118">
        <f t="shared" si="48"/>
        <v>0</v>
      </c>
      <c r="M81" s="118">
        <f t="shared" si="49"/>
        <v>0</v>
      </c>
      <c r="N81" s="118">
        <f t="shared" si="50"/>
        <v>8.625729592961405E-05</v>
      </c>
      <c r="O81" s="118">
        <f t="shared" si="51"/>
        <v>8.988629383829456E-05</v>
      </c>
      <c r="P81" s="118">
        <f t="shared" si="52"/>
        <v>0.00016489405556929673</v>
      </c>
      <c r="Q81" s="118">
        <f t="shared" si="53"/>
        <v>0</v>
      </c>
      <c r="R81" s="118">
        <f t="shared" si="54"/>
        <v>0</v>
      </c>
      <c r="S81" s="118">
        <f t="shared" si="55"/>
        <v>0</v>
      </c>
      <c r="T81" s="141">
        <f t="shared" si="56"/>
        <v>0</v>
      </c>
      <c r="U81" s="141">
        <f t="shared" si="57"/>
        <v>0</v>
      </c>
      <c r="V81" s="141">
        <f t="shared" si="58"/>
        <v>0</v>
      </c>
      <c r="W81" s="141">
        <f t="shared" si="59"/>
        <v>0</v>
      </c>
      <c r="X81" s="141">
        <f t="shared" si="60"/>
        <v>0</v>
      </c>
      <c r="Y81" s="142">
        <f t="shared" si="61"/>
        <v>0</v>
      </c>
      <c r="Z81" s="141">
        <f t="shared" si="69"/>
        <v>0</v>
      </c>
      <c r="AA81" s="141">
        <f t="shared" si="62"/>
        <v>0</v>
      </c>
      <c r="AB81" s="141">
        <f t="shared" si="63"/>
        <v>0</v>
      </c>
      <c r="AC81" s="141">
        <f t="shared" si="64"/>
        <v>0</v>
      </c>
      <c r="AD81" s="141">
        <f t="shared" si="65"/>
        <v>0.0004718836020448289</v>
      </c>
      <c r="AE81" s="142">
        <f t="shared" si="66"/>
        <v>0</v>
      </c>
      <c r="AF81" s="142">
        <f t="shared" si="66"/>
        <v>0</v>
      </c>
      <c r="AG81" s="141">
        <f t="shared" si="67"/>
        <v>0</v>
      </c>
      <c r="AH81" s="141">
        <f t="shared" si="67"/>
        <v>0</v>
      </c>
      <c r="AI81" s="141">
        <f t="shared" si="67"/>
        <v>0</v>
      </c>
      <c r="AJ81" s="141">
        <f t="shared" si="68"/>
        <v>0.0005398596364945113</v>
      </c>
    </row>
    <row r="82" spans="1:36" ht="12.75">
      <c r="A82" s="13" t="str">
        <f t="shared" si="37"/>
        <v> Mpumalanga</v>
      </c>
      <c r="B82" s="118">
        <f t="shared" si="38"/>
        <v>0.08353808353808354</v>
      </c>
      <c r="C82" s="118">
        <f t="shared" si="39"/>
        <v>0.08301158301158301</v>
      </c>
      <c r="D82" s="118">
        <f t="shared" si="40"/>
        <v>0.09407665505226481</v>
      </c>
      <c r="E82" s="118">
        <f t="shared" si="41"/>
        <v>0.2013274336283186</v>
      </c>
      <c r="F82" s="118">
        <f t="shared" si="42"/>
        <v>0.08008121136959175</v>
      </c>
      <c r="G82" s="118">
        <f t="shared" si="43"/>
        <v>0.08008200112057727</v>
      </c>
      <c r="H82" s="118">
        <f t="shared" si="44"/>
        <v>0.09365629422725762</v>
      </c>
      <c r="I82" s="118">
        <f t="shared" si="45"/>
        <v>0.05137656023592067</v>
      </c>
      <c r="J82" s="118">
        <f t="shared" si="46"/>
        <v>0.05137715517241379</v>
      </c>
      <c r="K82" s="118">
        <f t="shared" si="47"/>
        <v>0.05116829745596869</v>
      </c>
      <c r="L82" s="118">
        <f t="shared" si="48"/>
        <v>0.06763285024154589</v>
      </c>
      <c r="M82" s="118">
        <f t="shared" si="49"/>
        <v>0.0555064967831462</v>
      </c>
      <c r="N82" s="118">
        <f t="shared" si="50"/>
        <v>0.03833657596871736</v>
      </c>
      <c r="O82" s="118">
        <f t="shared" si="51"/>
        <v>0.04494314691914728</v>
      </c>
      <c r="P82" s="118">
        <f t="shared" si="52"/>
        <v>0.06595762222771868</v>
      </c>
      <c r="Q82" s="118">
        <f t="shared" si="53"/>
        <v>0.06415094339622641</v>
      </c>
      <c r="R82" s="118">
        <f t="shared" si="54"/>
        <v>0.06304347826086956</v>
      </c>
      <c r="S82" s="118">
        <f t="shared" si="55"/>
        <v>0.09524212665086353</v>
      </c>
      <c r="T82" s="141">
        <f t="shared" si="56"/>
        <v>0.041093725304251615</v>
      </c>
      <c r="U82" s="141">
        <f t="shared" si="57"/>
        <v>0.030125819599503813</v>
      </c>
      <c r="V82" s="141">
        <f t="shared" si="58"/>
        <v>0.04246618433469645</v>
      </c>
      <c r="W82" s="141">
        <f t="shared" si="59"/>
        <v>0.020115665074176513</v>
      </c>
      <c r="X82" s="141">
        <f t="shared" si="60"/>
        <v>0.015559358954411077</v>
      </c>
      <c r="Y82" s="142">
        <f t="shared" si="61"/>
        <v>0.022058012573067165</v>
      </c>
      <c r="Z82" s="141">
        <f t="shared" si="69"/>
        <v>0.013077075490390331</v>
      </c>
      <c r="AA82" s="141">
        <f t="shared" si="62"/>
        <v>0.005843559562567826</v>
      </c>
      <c r="AB82" s="141">
        <f t="shared" si="63"/>
        <v>0.004340277777777778</v>
      </c>
      <c r="AC82" s="141">
        <f t="shared" si="64"/>
        <v>0.0055671537926235215</v>
      </c>
      <c r="AD82" s="141">
        <f t="shared" si="65"/>
        <v>0.003460479748328746</v>
      </c>
      <c r="AE82" s="142">
        <f t="shared" si="66"/>
        <v>0.003823773898586866</v>
      </c>
      <c r="AF82" s="142">
        <f t="shared" si="66"/>
        <v>0.008731929756476181</v>
      </c>
      <c r="AG82" s="141">
        <f t="shared" si="67"/>
        <v>0.005596642014791125</v>
      </c>
      <c r="AH82" s="141">
        <f t="shared" si="67"/>
        <v>0.0073252406864797</v>
      </c>
      <c r="AI82" s="141">
        <f t="shared" si="67"/>
        <v>0.005218428507529446</v>
      </c>
      <c r="AJ82" s="141">
        <f t="shared" si="68"/>
        <v>0.008997660608241856</v>
      </c>
    </row>
    <row r="83" spans="1:36" ht="12.75">
      <c r="A83" s="13" t="str">
        <f t="shared" si="37"/>
        <v> Limpopo</v>
      </c>
      <c r="B83" s="118">
        <f t="shared" si="38"/>
        <v>0.14004914004914004</v>
      </c>
      <c r="C83" s="118">
        <f t="shared" si="39"/>
        <v>0.11003861003861004</v>
      </c>
      <c r="D83" s="118">
        <f t="shared" si="40"/>
        <v>0.1289198606271777</v>
      </c>
      <c r="E83" s="118">
        <f t="shared" si="41"/>
        <v>0.09513274336283185</v>
      </c>
      <c r="F83" s="118">
        <f t="shared" si="42"/>
        <v>0.07544306202868402</v>
      </c>
      <c r="G83" s="118">
        <f t="shared" si="43"/>
        <v>0.0754426018337671</v>
      </c>
      <c r="H83" s="118">
        <f t="shared" si="44"/>
        <v>0.143435414667299</v>
      </c>
      <c r="I83" s="118">
        <f t="shared" si="45"/>
        <v>0.12598334542212924</v>
      </c>
      <c r="J83" s="118">
        <f t="shared" si="46"/>
        <v>0.12598275862068967</v>
      </c>
      <c r="K83" s="118">
        <f t="shared" si="47"/>
        <v>0.08564579256360079</v>
      </c>
      <c r="L83" s="118">
        <f t="shared" si="48"/>
        <v>0.033816425120772944</v>
      </c>
      <c r="M83" s="118">
        <f t="shared" si="49"/>
        <v>0.0706446322694588</v>
      </c>
      <c r="N83" s="118">
        <f t="shared" si="50"/>
        <v>0.05558803515464017</v>
      </c>
      <c r="O83" s="118">
        <f t="shared" si="51"/>
        <v>0.05992419589219637</v>
      </c>
      <c r="P83" s="118">
        <f t="shared" si="52"/>
        <v>0.06101080056063978</v>
      </c>
      <c r="Q83" s="118">
        <f t="shared" si="53"/>
        <v>0.04716981132075472</v>
      </c>
      <c r="R83" s="118">
        <f t="shared" si="54"/>
        <v>0.08695652173913043</v>
      </c>
      <c r="S83" s="118">
        <f t="shared" si="55"/>
        <v>0.09947511005756857</v>
      </c>
      <c r="T83" s="141">
        <f t="shared" si="56"/>
        <v>0.0948316737790422</v>
      </c>
      <c r="U83" s="141">
        <f t="shared" si="57"/>
        <v>0.12404749246854511</v>
      </c>
      <c r="V83" s="141">
        <f t="shared" si="58"/>
        <v>0.1415539477823215</v>
      </c>
      <c r="W83" s="141">
        <f t="shared" si="59"/>
        <v>0.1885843600704048</v>
      </c>
      <c r="X83" s="141">
        <f t="shared" si="60"/>
        <v>0.15248171775322855</v>
      </c>
      <c r="Y83" s="142">
        <f t="shared" si="61"/>
        <v>0.22058012573067165</v>
      </c>
      <c r="Z83" s="141">
        <f t="shared" si="69"/>
        <v>0.196156132355855</v>
      </c>
      <c r="AA83" s="141">
        <f t="shared" si="62"/>
        <v>0.15026296018031554</v>
      </c>
      <c r="AB83" s="141">
        <f t="shared" si="63"/>
        <v>0.1423611111111111</v>
      </c>
      <c r="AC83" s="141">
        <f t="shared" si="64"/>
        <v>0.09046624913013222</v>
      </c>
      <c r="AD83" s="141">
        <f t="shared" si="65"/>
        <v>0.1415650806134487</v>
      </c>
      <c r="AE83" s="142">
        <f t="shared" si="66"/>
        <v>0.07481296758104738</v>
      </c>
      <c r="AF83" s="142">
        <f t="shared" si="66"/>
        <v>0.11836615892112157</v>
      </c>
      <c r="AG83" s="141">
        <f t="shared" si="67"/>
        <v>0.12992204677193683</v>
      </c>
      <c r="AH83" s="141">
        <f t="shared" si="67"/>
        <v>0.160108832147342</v>
      </c>
      <c r="AI83" s="141">
        <f t="shared" si="67"/>
        <v>0.1640077530937826</v>
      </c>
      <c r="AJ83" s="141">
        <f t="shared" si="68"/>
        <v>0.17995321216483712</v>
      </c>
    </row>
    <row r="84" spans="1:36" ht="12.75">
      <c r="A84" s="13" t="str">
        <f t="shared" si="37"/>
        <v> Gauteng</v>
      </c>
      <c r="B84" s="118">
        <f t="shared" si="38"/>
        <v>0.036855036855036855</v>
      </c>
      <c r="C84" s="118">
        <f t="shared" si="39"/>
        <v>0.04826254826254826</v>
      </c>
      <c r="D84" s="118">
        <f t="shared" si="40"/>
        <v>0.0627177700348432</v>
      </c>
      <c r="E84" s="118">
        <f t="shared" si="41"/>
        <v>0.08185840707964602</v>
      </c>
      <c r="F84" s="118">
        <f t="shared" si="42"/>
        <v>0.06023343268057529</v>
      </c>
      <c r="G84" s="118">
        <f t="shared" si="43"/>
        <v>0.060233645593879774</v>
      </c>
      <c r="H84" s="118">
        <f t="shared" si="44"/>
        <v>0.06745321946428771</v>
      </c>
      <c r="I84" s="118">
        <f t="shared" si="45"/>
        <v>0.012791097383063516</v>
      </c>
      <c r="J84" s="118">
        <f t="shared" si="46"/>
        <v>0.012790948275862067</v>
      </c>
      <c r="K84" s="118">
        <f t="shared" si="47"/>
        <v>0.015074363992172211</v>
      </c>
      <c r="L84" s="118">
        <f t="shared" si="48"/>
        <v>0.014492753623188406</v>
      </c>
      <c r="M84" s="118">
        <f t="shared" si="49"/>
        <v>0.015138135486312602</v>
      </c>
      <c r="N84" s="118">
        <f t="shared" si="50"/>
        <v>0.01380116734873825</v>
      </c>
      <c r="O84" s="118">
        <f t="shared" si="51"/>
        <v>0.01797725876765891</v>
      </c>
      <c r="P84" s="118">
        <f t="shared" si="52"/>
        <v>0.022260697501855057</v>
      </c>
      <c r="Q84" s="118">
        <f t="shared" si="53"/>
        <v>0.03264150943396227</v>
      </c>
      <c r="R84" s="118">
        <f t="shared" si="54"/>
        <v>0.021739130434782608</v>
      </c>
      <c r="S84" s="118">
        <f t="shared" si="55"/>
        <v>0.02328140873687775</v>
      </c>
      <c r="T84" s="141">
        <f t="shared" si="56"/>
        <v>0.02212739054844318</v>
      </c>
      <c r="U84" s="141">
        <f t="shared" si="57"/>
        <v>0.01063264221158958</v>
      </c>
      <c r="V84" s="141">
        <f t="shared" si="58"/>
        <v>0.011009751494180561</v>
      </c>
      <c r="W84" s="141">
        <f t="shared" si="59"/>
        <v>0.008800603469952224</v>
      </c>
      <c r="X84" s="141">
        <f t="shared" si="60"/>
        <v>0.006223743581764431</v>
      </c>
      <c r="Y84" s="142">
        <f t="shared" si="61"/>
        <v>0.006617403771920149</v>
      </c>
      <c r="Z84" s="141">
        <f t="shared" si="69"/>
        <v>0.007727362789776105</v>
      </c>
      <c r="AA84" s="141">
        <f t="shared" si="62"/>
        <v>0.005008765339343852</v>
      </c>
      <c r="AB84" s="141">
        <f t="shared" si="63"/>
        <v>0.010416666666666666</v>
      </c>
      <c r="AC84" s="141">
        <f t="shared" si="64"/>
        <v>0.0055671537926235215</v>
      </c>
      <c r="AD84" s="141">
        <f t="shared" si="65"/>
        <v>0.0047188360204482895</v>
      </c>
      <c r="AE84" s="142">
        <f t="shared" si="66"/>
        <v>0.00914380714879468</v>
      </c>
      <c r="AF84" s="142">
        <f t="shared" si="66"/>
        <v>0.007373629572135441</v>
      </c>
      <c r="AG84" s="141">
        <f t="shared" si="67"/>
        <v>0.007995202878273036</v>
      </c>
      <c r="AH84" s="141">
        <f t="shared" si="67"/>
        <v>0.009208874005860195</v>
      </c>
      <c r="AI84" s="141">
        <f t="shared" si="67"/>
        <v>0.00357835097659162</v>
      </c>
      <c r="AJ84" s="141">
        <f t="shared" si="68"/>
        <v>0.003958970667626417</v>
      </c>
    </row>
    <row r="85" spans="1:36" ht="13.5" customHeight="1">
      <c r="A85" s="13" t="str">
        <f t="shared" si="37"/>
        <v> Noordwes/North West</v>
      </c>
      <c r="B85" s="118">
        <f t="shared" si="38"/>
        <v>0.2702702702702703</v>
      </c>
      <c r="C85" s="118">
        <f t="shared" si="39"/>
        <v>0.2953667953667954</v>
      </c>
      <c r="D85" s="118">
        <f t="shared" si="40"/>
        <v>0.2700348432055749</v>
      </c>
      <c r="E85" s="118">
        <f t="shared" si="41"/>
        <v>0.25</v>
      </c>
      <c r="F85" s="118">
        <f t="shared" si="42"/>
        <v>0.27183805732802596</v>
      </c>
      <c r="G85" s="118">
        <f t="shared" si="43"/>
        <v>0.2718394746901395</v>
      </c>
      <c r="H85" s="118">
        <f t="shared" si="44"/>
        <v>0.2706232052368807</v>
      </c>
      <c r="I85" s="118">
        <f t="shared" si="45"/>
        <v>0.39892039651250577</v>
      </c>
      <c r="J85" s="118">
        <f t="shared" si="46"/>
        <v>0.39892025862068964</v>
      </c>
      <c r="K85" s="118">
        <f t="shared" si="47"/>
        <v>0.470628180039139</v>
      </c>
      <c r="L85" s="118">
        <f t="shared" si="48"/>
        <v>0.3641304347826087</v>
      </c>
      <c r="M85" s="118">
        <f t="shared" si="49"/>
        <v>0.40368361296833605</v>
      </c>
      <c r="N85" s="118">
        <f t="shared" si="50"/>
        <v>0.5175437755776844</v>
      </c>
      <c r="O85" s="118">
        <f t="shared" si="51"/>
        <v>0.4194693712453746</v>
      </c>
      <c r="P85" s="118">
        <f t="shared" si="52"/>
        <v>0.3710116250309176</v>
      </c>
      <c r="Q85" s="118">
        <f t="shared" si="53"/>
        <v>0.4528301886792453</v>
      </c>
      <c r="R85" s="118">
        <f t="shared" si="54"/>
        <v>0.42391304347826086</v>
      </c>
      <c r="S85" s="118">
        <f t="shared" si="55"/>
        <v>0.42329834067050454</v>
      </c>
      <c r="T85" s="141">
        <f t="shared" si="56"/>
        <v>0.41093725304251616</v>
      </c>
      <c r="U85" s="141">
        <f t="shared" si="57"/>
        <v>0.354421407052986</v>
      </c>
      <c r="V85" s="141">
        <f t="shared" si="58"/>
        <v>0.3617489776659327</v>
      </c>
      <c r="W85" s="141">
        <f t="shared" si="59"/>
        <v>0.33945184812672863</v>
      </c>
      <c r="X85" s="141">
        <f t="shared" si="60"/>
        <v>0.3578652559514548</v>
      </c>
      <c r="Y85" s="142">
        <f t="shared" si="61"/>
        <v>0.3308701885960075</v>
      </c>
      <c r="Z85" s="141">
        <f t="shared" si="69"/>
        <v>0.346740638002774</v>
      </c>
      <c r="AA85" s="141">
        <f t="shared" si="62"/>
        <v>0.36897904666499703</v>
      </c>
      <c r="AB85" s="141">
        <f t="shared" si="63"/>
        <v>0.3472222222222222</v>
      </c>
      <c r="AC85" s="141">
        <f t="shared" si="64"/>
        <v>0.3409881697981907</v>
      </c>
      <c r="AD85" s="141">
        <f t="shared" si="65"/>
        <v>0.33031852143138024</v>
      </c>
      <c r="AE85" s="142">
        <f t="shared" si="66"/>
        <v>0.3873649210307564</v>
      </c>
      <c r="AF85" s="142">
        <f t="shared" si="66"/>
        <v>0.3395750460851848</v>
      </c>
      <c r="AG85" s="141">
        <f t="shared" si="67"/>
        <v>0.33379972016789927</v>
      </c>
      <c r="AH85" s="141">
        <f t="shared" si="67"/>
        <v>0.3285893679363751</v>
      </c>
      <c r="AI85" s="141">
        <f t="shared" si="67"/>
        <v>0.2907410168480692</v>
      </c>
      <c r="AJ85" s="141">
        <f t="shared" si="68"/>
        <v>0.27892747885549757</v>
      </c>
    </row>
    <row r="86" spans="1:36" ht="12.75">
      <c r="A86" s="9"/>
      <c r="B86" s="9"/>
      <c r="C86" s="56"/>
      <c r="D86" s="88"/>
      <c r="E86" s="64"/>
      <c r="F86" s="63"/>
      <c r="G86" s="64"/>
      <c r="H86" s="40"/>
      <c r="I86" s="41"/>
      <c r="J86" s="41"/>
      <c r="K86" s="41"/>
      <c r="L86" s="42"/>
      <c r="M86" s="47"/>
      <c r="N86" s="47"/>
      <c r="O86" s="47"/>
      <c r="P86" s="47"/>
      <c r="Q86" s="47"/>
      <c r="R86" s="47"/>
      <c r="S86" s="47"/>
      <c r="T86" s="143"/>
      <c r="U86" s="143"/>
      <c r="V86" s="143"/>
      <c r="W86" s="143"/>
      <c r="X86" s="144"/>
      <c r="Y86" s="144"/>
      <c r="Z86" s="143"/>
      <c r="AA86" s="143"/>
      <c r="AB86" s="143"/>
      <c r="AC86" s="143"/>
      <c r="AD86" s="143"/>
      <c r="AE86" s="144"/>
      <c r="AF86" s="143"/>
      <c r="AG86" s="143"/>
      <c r="AH86" s="143"/>
      <c r="AI86" s="143"/>
      <c r="AJ86" s="143"/>
    </row>
    <row r="87" spans="1:36" ht="12.75">
      <c r="A87" s="50" t="s">
        <v>27</v>
      </c>
      <c r="B87" s="44">
        <f>SUM(B77:B85)</f>
        <v>1</v>
      </c>
      <c r="C87" s="44">
        <f aca="true" t="shared" si="70" ref="C87:Y87">SUM(C77:C85)</f>
        <v>1</v>
      </c>
      <c r="D87" s="44">
        <f t="shared" si="70"/>
        <v>1</v>
      </c>
      <c r="E87" s="44">
        <f t="shared" si="70"/>
        <v>1</v>
      </c>
      <c r="F87" s="44">
        <f t="shared" si="70"/>
        <v>1</v>
      </c>
      <c r="G87" s="44">
        <f t="shared" si="70"/>
        <v>1.0000000000000002</v>
      </c>
      <c r="H87" s="44">
        <f t="shared" si="70"/>
        <v>1</v>
      </c>
      <c r="I87" s="44">
        <f t="shared" si="70"/>
        <v>1</v>
      </c>
      <c r="J87" s="44">
        <f t="shared" si="70"/>
        <v>1</v>
      </c>
      <c r="K87" s="44">
        <f t="shared" si="70"/>
        <v>1</v>
      </c>
      <c r="L87" s="44">
        <f t="shared" si="70"/>
        <v>1</v>
      </c>
      <c r="M87" s="44">
        <f t="shared" si="70"/>
        <v>1</v>
      </c>
      <c r="N87" s="44">
        <f t="shared" si="70"/>
        <v>1.0000000000000002</v>
      </c>
      <c r="O87" s="44">
        <f t="shared" si="70"/>
        <v>0.9999999999999998</v>
      </c>
      <c r="P87" s="44">
        <f t="shared" si="70"/>
        <v>1</v>
      </c>
      <c r="Q87" s="44">
        <f t="shared" si="70"/>
        <v>1</v>
      </c>
      <c r="R87" s="44">
        <f t="shared" si="70"/>
        <v>1</v>
      </c>
      <c r="S87" s="44">
        <f t="shared" si="70"/>
        <v>1</v>
      </c>
      <c r="T87" s="145">
        <f t="shared" si="70"/>
        <v>0.9999999999999998</v>
      </c>
      <c r="U87" s="145">
        <f t="shared" si="70"/>
        <v>1</v>
      </c>
      <c r="V87" s="145">
        <f t="shared" si="70"/>
        <v>1.0000000000000002</v>
      </c>
      <c r="W87" s="145">
        <f t="shared" si="70"/>
        <v>1</v>
      </c>
      <c r="X87" s="145">
        <f t="shared" si="70"/>
        <v>1</v>
      </c>
      <c r="Y87" s="146">
        <f t="shared" si="70"/>
        <v>0.9999999999999999</v>
      </c>
      <c r="Z87" s="147">
        <f aca="true" t="shared" si="71" ref="Z87:AF87">SUM(Z77:Z85)</f>
        <v>1.0000000000000002</v>
      </c>
      <c r="AA87" s="147">
        <f t="shared" si="71"/>
        <v>0.9999999999999999</v>
      </c>
      <c r="AB87" s="147">
        <f t="shared" si="71"/>
        <v>1</v>
      </c>
      <c r="AC87" s="147">
        <f t="shared" si="71"/>
        <v>1</v>
      </c>
      <c r="AD87" s="147">
        <f t="shared" si="71"/>
        <v>1.0000000000000002</v>
      </c>
      <c r="AE87" s="163">
        <f t="shared" si="71"/>
        <v>1</v>
      </c>
      <c r="AF87" s="163">
        <f t="shared" si="71"/>
        <v>1</v>
      </c>
      <c r="AG87" s="165">
        <f>SUM(AG77:AG85)</f>
        <v>1</v>
      </c>
      <c r="AH87" s="165">
        <f>SUM(AH77:AH85)</f>
        <v>1.0000000000000002</v>
      </c>
      <c r="AI87" s="165">
        <f>SUM(AI77:AI85)</f>
        <v>1</v>
      </c>
      <c r="AJ87" s="165">
        <f>SUM(AJ77:AJ85)</f>
        <v>1</v>
      </c>
    </row>
    <row r="88" spans="1:36" ht="12.75">
      <c r="A88" s="18"/>
      <c r="B88" s="18"/>
      <c r="C88" s="57"/>
      <c r="D88" s="21"/>
      <c r="E88" s="53"/>
      <c r="F88" s="57"/>
      <c r="G88" s="53"/>
      <c r="H88" s="19"/>
      <c r="I88" s="20"/>
      <c r="J88" s="20"/>
      <c r="K88" s="20"/>
      <c r="L88" s="21"/>
      <c r="M88" s="21"/>
      <c r="N88" s="21"/>
      <c r="O88" s="21"/>
      <c r="P88" s="21"/>
      <c r="Q88" s="21"/>
      <c r="R88" s="21"/>
      <c r="S88" s="21"/>
      <c r="T88" s="148"/>
      <c r="U88" s="148"/>
      <c r="V88" s="148"/>
      <c r="W88" s="148"/>
      <c r="X88" s="149"/>
      <c r="Y88" s="149"/>
      <c r="Z88" s="148"/>
      <c r="AA88" s="150"/>
      <c r="AB88" s="150"/>
      <c r="AC88" s="150"/>
      <c r="AD88" s="150"/>
      <c r="AE88" s="164"/>
      <c r="AF88" s="166"/>
      <c r="AG88" s="166"/>
      <c r="AH88" s="166"/>
      <c r="AI88" s="166"/>
      <c r="AJ88" s="166"/>
    </row>
    <row r="91" spans="1:7" ht="12.75">
      <c r="A91" s="95" t="s">
        <v>102</v>
      </c>
      <c r="B91" s="34"/>
      <c r="C91" s="34"/>
      <c r="D91" s="34"/>
      <c r="E91" s="34"/>
      <c r="F91" s="34"/>
      <c r="G91" s="34"/>
    </row>
    <row r="92" spans="1:7" ht="12.75">
      <c r="A92" s="178" t="s">
        <v>103</v>
      </c>
      <c r="B92" s="34"/>
      <c r="C92" s="34"/>
      <c r="D92" s="34"/>
      <c r="E92" s="34"/>
      <c r="F92" s="34"/>
      <c r="G92" s="34"/>
    </row>
    <row r="93" spans="1:26" ht="12.75">
      <c r="A93" s="2"/>
      <c r="B93" s="2"/>
      <c r="C93" s="2"/>
      <c r="D93" s="2"/>
      <c r="E93" s="2"/>
      <c r="F93" s="2"/>
      <c r="G93" s="2"/>
      <c r="Z93" s="133"/>
    </row>
    <row r="94" spans="1:36" ht="12.75">
      <c r="A94" s="54" t="s">
        <v>5</v>
      </c>
      <c r="B94" s="87" t="s">
        <v>45</v>
      </c>
      <c r="C94" s="87" t="s">
        <v>46</v>
      </c>
      <c r="D94" s="55" t="s">
        <v>39</v>
      </c>
      <c r="E94" s="55" t="s">
        <v>40</v>
      </c>
      <c r="F94" s="55" t="s">
        <v>41</v>
      </c>
      <c r="G94" s="55" t="s">
        <v>42</v>
      </c>
      <c r="H94" s="4" t="s">
        <v>0</v>
      </c>
      <c r="I94" s="5" t="s">
        <v>1</v>
      </c>
      <c r="J94" s="5" t="s">
        <v>2</v>
      </c>
      <c r="K94" s="5" t="s">
        <v>3</v>
      </c>
      <c r="L94" s="6" t="s">
        <v>4</v>
      </c>
      <c r="M94" s="35" t="s">
        <v>14</v>
      </c>
      <c r="N94" s="36" t="s">
        <v>15</v>
      </c>
      <c r="O94" s="36" t="s">
        <v>16</v>
      </c>
      <c r="P94" s="36" t="s">
        <v>18</v>
      </c>
      <c r="Q94" s="36" t="s">
        <v>19</v>
      </c>
      <c r="R94" s="36" t="s">
        <v>37</v>
      </c>
      <c r="S94" s="36" t="s">
        <v>38</v>
      </c>
      <c r="T94" s="76" t="s">
        <v>43</v>
      </c>
      <c r="U94" s="76" t="s">
        <v>44</v>
      </c>
      <c r="V94" s="76" t="s">
        <v>47</v>
      </c>
      <c r="W94" s="76" t="s">
        <v>62</v>
      </c>
      <c r="X94" s="116" t="s">
        <v>63</v>
      </c>
      <c r="Y94" s="116" t="s">
        <v>64</v>
      </c>
      <c r="Z94" s="76" t="s">
        <v>78</v>
      </c>
      <c r="AA94" s="76" t="s">
        <v>79</v>
      </c>
      <c r="AB94" s="76" t="str">
        <f aca="true" t="shared" si="72" ref="AB94:AG94">AB74</f>
        <v>2014/15</v>
      </c>
      <c r="AC94" s="76" t="str">
        <f t="shared" si="72"/>
        <v>2015/16</v>
      </c>
      <c r="AD94" s="76" t="str">
        <f t="shared" si="72"/>
        <v>2016/17</v>
      </c>
      <c r="AE94" s="76" t="str">
        <f t="shared" si="72"/>
        <v>2017/18</v>
      </c>
      <c r="AF94" s="76" t="str">
        <f t="shared" si="72"/>
        <v>2018/19</v>
      </c>
      <c r="AG94" s="76" t="str">
        <f t="shared" si="72"/>
        <v>2019/20*</v>
      </c>
      <c r="AH94" s="158" t="s">
        <v>98</v>
      </c>
      <c r="AI94" s="158" t="s">
        <v>101</v>
      </c>
      <c r="AJ94" s="158" t="s">
        <v>106</v>
      </c>
    </row>
    <row r="95" spans="1:36" ht="12.75">
      <c r="A95" s="54" t="s">
        <v>21</v>
      </c>
      <c r="B95" s="24" t="s">
        <v>6</v>
      </c>
      <c r="C95" s="24" t="s">
        <v>6</v>
      </c>
      <c r="D95" s="7" t="s">
        <v>6</v>
      </c>
      <c r="E95" s="7" t="s">
        <v>6</v>
      </c>
      <c r="F95" s="7" t="s">
        <v>6</v>
      </c>
      <c r="G95" s="7" t="s">
        <v>6</v>
      </c>
      <c r="H95" s="7" t="s">
        <v>6</v>
      </c>
      <c r="I95" s="7" t="s">
        <v>6</v>
      </c>
      <c r="J95" s="7" t="s">
        <v>6</v>
      </c>
      <c r="K95" s="7" t="s">
        <v>6</v>
      </c>
      <c r="L95" s="8" t="s">
        <v>6</v>
      </c>
      <c r="M95" s="8" t="s">
        <v>6</v>
      </c>
      <c r="N95" s="180" t="s">
        <v>104</v>
      </c>
      <c r="O95" s="180" t="s">
        <v>104</v>
      </c>
      <c r="P95" s="180" t="s">
        <v>104</v>
      </c>
      <c r="Q95" s="180" t="s">
        <v>104</v>
      </c>
      <c r="R95" s="180" t="s">
        <v>104</v>
      </c>
      <c r="S95" s="180" t="s">
        <v>104</v>
      </c>
      <c r="T95" s="180" t="s">
        <v>104</v>
      </c>
      <c r="U95" s="180" t="s">
        <v>104</v>
      </c>
      <c r="V95" s="180" t="s">
        <v>104</v>
      </c>
      <c r="W95" s="180" t="s">
        <v>104</v>
      </c>
      <c r="X95" s="180" t="s">
        <v>104</v>
      </c>
      <c r="Y95" s="180" t="s">
        <v>104</v>
      </c>
      <c r="Z95" s="180" t="s">
        <v>104</v>
      </c>
      <c r="AA95" s="180" t="s">
        <v>104</v>
      </c>
      <c r="AB95" s="180" t="s">
        <v>104</v>
      </c>
      <c r="AC95" s="180" t="s">
        <v>104</v>
      </c>
      <c r="AD95" s="180" t="s">
        <v>104</v>
      </c>
      <c r="AE95" s="180" t="s">
        <v>104</v>
      </c>
      <c r="AF95" s="180" t="s">
        <v>104</v>
      </c>
      <c r="AG95" s="180" t="s">
        <v>104</v>
      </c>
      <c r="AH95" s="180" t="s">
        <v>104</v>
      </c>
      <c r="AI95" s="180" t="s">
        <v>104</v>
      </c>
      <c r="AJ95" s="180" t="s">
        <v>104</v>
      </c>
    </row>
    <row r="96" spans="1:36" ht="12.75">
      <c r="A96" s="50"/>
      <c r="B96" s="134"/>
      <c r="C96" s="73"/>
      <c r="D96" s="75"/>
      <c r="E96" s="75"/>
      <c r="F96" s="75"/>
      <c r="G96" s="75"/>
      <c r="H96" s="71"/>
      <c r="I96" s="71"/>
      <c r="J96" s="71"/>
      <c r="K96" s="71"/>
      <c r="L96" s="80"/>
      <c r="M96" s="80"/>
      <c r="N96" s="80"/>
      <c r="O96" s="80"/>
      <c r="P96" s="80"/>
      <c r="Q96" s="80"/>
      <c r="R96" s="80"/>
      <c r="S96" s="80"/>
      <c r="T96" s="73"/>
      <c r="U96" s="73"/>
      <c r="V96" s="73"/>
      <c r="W96" s="73"/>
      <c r="X96" s="134"/>
      <c r="Y96" s="134"/>
      <c r="Z96" s="73"/>
      <c r="AA96" s="138"/>
      <c r="AB96" s="138"/>
      <c r="AC96" s="138"/>
      <c r="AD96" s="138"/>
      <c r="AE96" s="59"/>
      <c r="AF96" s="77"/>
      <c r="AG96" s="77"/>
      <c r="AH96" s="77"/>
      <c r="AI96" s="77"/>
      <c r="AJ96" s="77"/>
    </row>
    <row r="97" spans="1:37" ht="12.75">
      <c r="A97" s="13" t="s">
        <v>22</v>
      </c>
      <c r="B97" s="118">
        <f>B35/$B$25</f>
        <v>0</v>
      </c>
      <c r="C97" s="118">
        <f>C35/$C$25</f>
        <v>0</v>
      </c>
      <c r="D97" s="141">
        <f>D36/$D$46</f>
        <v>0</v>
      </c>
      <c r="E97" s="141">
        <f>E36/$E$46</f>
        <v>0</v>
      </c>
      <c r="F97" s="141">
        <f>F36/$F$46</f>
        <v>0</v>
      </c>
      <c r="G97" s="141">
        <f>G36/$G$46</f>
        <v>0</v>
      </c>
      <c r="H97" s="141">
        <f>H36/$H$46</f>
        <v>0</v>
      </c>
      <c r="I97" s="141">
        <f>I36/$I$46</f>
        <v>0</v>
      </c>
      <c r="J97" s="141">
        <f>J36/$J$46</f>
        <v>0</v>
      </c>
      <c r="K97" s="141">
        <f>K36/$K$46</f>
        <v>0</v>
      </c>
      <c r="L97" s="141">
        <f aca="true" t="shared" si="73" ref="L97:R97">L36/L$46</f>
        <v>0</v>
      </c>
      <c r="M97" s="141">
        <f t="shared" si="73"/>
        <v>0</v>
      </c>
      <c r="N97" s="141">
        <f t="shared" si="73"/>
        <v>0</v>
      </c>
      <c r="O97" s="141">
        <f t="shared" si="73"/>
        <v>0</v>
      </c>
      <c r="P97" s="141">
        <f t="shared" si="73"/>
        <v>0.0005446538335849115</v>
      </c>
      <c r="Q97" s="141">
        <f t="shared" si="73"/>
        <v>0.0005864197530864197</v>
      </c>
      <c r="R97" s="141">
        <f t="shared" si="73"/>
        <v>0.0007258064516129033</v>
      </c>
      <c r="S97" s="141">
        <f aca="true" t="shared" si="74" ref="S97:AI97">S36/S$46</f>
        <v>0.00015384615384615385</v>
      </c>
      <c r="T97" s="141">
        <f t="shared" si="74"/>
        <v>0.001</v>
      </c>
      <c r="U97" s="141">
        <f t="shared" si="74"/>
        <v>0.0006192660550458716</v>
      </c>
      <c r="V97" s="141">
        <f t="shared" si="74"/>
        <v>0.0008739076154806491</v>
      </c>
      <c r="W97" s="141">
        <f t="shared" si="74"/>
        <v>0.00040816326530612246</v>
      </c>
      <c r="X97" s="141">
        <f t="shared" si="74"/>
        <v>0</v>
      </c>
      <c r="Y97" s="141">
        <f t="shared" si="74"/>
        <v>0</v>
      </c>
      <c r="Z97" s="141">
        <f t="shared" si="74"/>
        <v>0</v>
      </c>
      <c r="AA97" s="141">
        <f t="shared" si="74"/>
        <v>0</v>
      </c>
      <c r="AB97" s="141">
        <f t="shared" si="74"/>
        <v>0</v>
      </c>
      <c r="AC97" s="141">
        <f t="shared" si="74"/>
        <v>0</v>
      </c>
      <c r="AD97" s="141">
        <f t="shared" si="74"/>
        <v>0</v>
      </c>
      <c r="AE97" s="141">
        <f t="shared" si="74"/>
        <v>0.0001160092807424594</v>
      </c>
      <c r="AF97" s="141">
        <f t="shared" si="74"/>
        <v>0</v>
      </c>
      <c r="AG97" s="141">
        <f t="shared" si="74"/>
        <v>0</v>
      </c>
      <c r="AH97" s="141">
        <f t="shared" si="74"/>
        <v>0</v>
      </c>
      <c r="AI97" s="141">
        <f t="shared" si="74"/>
        <v>0</v>
      </c>
      <c r="AJ97" s="141">
        <f aca="true" t="shared" si="75" ref="AJ97:AJ105">AJ36/AJ$46</f>
        <v>0</v>
      </c>
      <c r="AK97" s="13"/>
    </row>
    <row r="98" spans="1:37" ht="12.75">
      <c r="A98" s="13" t="s">
        <v>23</v>
      </c>
      <c r="B98" s="118">
        <f aca="true" t="shared" si="76" ref="B98:B105">B36/$B$25</f>
        <v>0</v>
      </c>
      <c r="C98" s="118">
        <f aca="true" t="shared" si="77" ref="C98:C105">C36/$C$25</f>
        <v>0</v>
      </c>
      <c r="D98" s="141">
        <f aca="true" t="shared" si="78" ref="D98:D105">D37/$D$46</f>
        <v>0.09716390796915411</v>
      </c>
      <c r="E98" s="141">
        <f aca="true" t="shared" si="79" ref="E98:E105">E37/$E$46</f>
        <v>0.023840839880084837</v>
      </c>
      <c r="F98" s="141">
        <f aca="true" t="shared" si="80" ref="F98:F105">F37/$F$46</f>
        <v>0.02010053307465174</v>
      </c>
      <c r="G98" s="141">
        <f aca="true" t="shared" si="81" ref="G98:G105">G37/$G$46</f>
        <v>0.020100730780805504</v>
      </c>
      <c r="H98" s="141">
        <f aca="true" t="shared" si="82" ref="H98:H105">H37/$H$46</f>
        <v>0.027881052141057426</v>
      </c>
      <c r="I98" s="141">
        <f aca="true" t="shared" si="83" ref="I98:I105">I37/$I$46</f>
        <v>0.0042556235024854274</v>
      </c>
      <c r="J98" s="141">
        <f aca="true" t="shared" si="84" ref="J98:J105">J37/$J$46</f>
        <v>0.004255555555555556</v>
      </c>
      <c r="K98" s="141">
        <f aca="true" t="shared" si="85" ref="K98:K105">K37/$K$46</f>
        <v>0.000119202870832125</v>
      </c>
      <c r="L98" s="141">
        <f aca="true" t="shared" si="86" ref="L98:L105">L37/L$46</f>
        <v>0.0009017132551848512</v>
      </c>
      <c r="M98" s="141">
        <f aca="true" t="shared" si="87" ref="M98:AB105">M37/M$46</f>
        <v>0.0017432273262661957</v>
      </c>
      <c r="N98" s="141">
        <f t="shared" si="87"/>
        <v>0.0010574633412708358</v>
      </c>
      <c r="O98" s="141">
        <f t="shared" si="87"/>
        <v>0.0005383348227263429</v>
      </c>
      <c r="P98" s="141">
        <f t="shared" si="87"/>
        <v>0.0011204307433746751</v>
      </c>
      <c r="Q98" s="141">
        <f t="shared" si="87"/>
        <v>0.0013117283950617284</v>
      </c>
      <c r="R98" s="141">
        <f t="shared" si="87"/>
        <v>0.0016129032258064516</v>
      </c>
      <c r="S98" s="141">
        <f t="shared" si="87"/>
        <v>0.0034615384615384616</v>
      </c>
      <c r="T98" s="141">
        <f t="shared" si="87"/>
        <v>0.0044</v>
      </c>
      <c r="U98" s="141">
        <f t="shared" si="87"/>
        <v>0.0010321100917431193</v>
      </c>
      <c r="V98" s="141">
        <f t="shared" si="87"/>
        <v>0.0012484394506866417</v>
      </c>
      <c r="W98" s="141">
        <f t="shared" si="87"/>
        <v>0.0034693877551020408</v>
      </c>
      <c r="X98" s="141">
        <f t="shared" si="87"/>
        <v>0.0007906976744186047</v>
      </c>
      <c r="Y98" s="141">
        <f t="shared" si="87"/>
        <v>0.00019157088122605365</v>
      </c>
      <c r="Z98" s="141">
        <f t="shared" si="87"/>
        <v>0.00017953321364452425</v>
      </c>
      <c r="AA98" s="141">
        <f t="shared" si="87"/>
        <v>0.0005408653846153846</v>
      </c>
      <c r="AB98" s="141">
        <f t="shared" si="87"/>
        <v>0.0007541478129713424</v>
      </c>
      <c r="AC98" s="141">
        <f aca="true" t="shared" si="88" ref="AC98:AI98">AC37/AC$46</f>
        <v>0.0007947019867549669</v>
      </c>
      <c r="AD98" s="141">
        <f t="shared" si="88"/>
        <v>0.00042876988777662805</v>
      </c>
      <c r="AE98" s="141">
        <f t="shared" si="88"/>
        <v>0.0022273781902552203</v>
      </c>
      <c r="AF98" s="141">
        <f t="shared" si="88"/>
        <v>0.0016814159292035398</v>
      </c>
      <c r="AG98" s="141">
        <f t="shared" si="88"/>
        <v>0.001813570069752695</v>
      </c>
      <c r="AH98" s="141">
        <f t="shared" si="88"/>
        <v>0.0019469026548672567</v>
      </c>
      <c r="AI98" s="141">
        <f t="shared" si="88"/>
        <v>0.007391638578440069</v>
      </c>
      <c r="AJ98" s="141">
        <f t="shared" si="75"/>
        <v>0.007835909780469151</v>
      </c>
      <c r="AK98" s="13"/>
    </row>
    <row r="99" spans="1:37" ht="12.75">
      <c r="A99" s="13" t="s">
        <v>25</v>
      </c>
      <c r="B99" s="118">
        <f t="shared" si="76"/>
        <v>0</v>
      </c>
      <c r="C99" s="118">
        <f t="shared" si="77"/>
        <v>0</v>
      </c>
      <c r="D99" s="141">
        <f t="shared" si="78"/>
        <v>0.38310920070890425</v>
      </c>
      <c r="E99" s="141">
        <f t="shared" si="79"/>
        <v>0.5267853968931072</v>
      </c>
      <c r="F99" s="141">
        <f t="shared" si="80"/>
        <v>0.48324600802196765</v>
      </c>
      <c r="G99" s="141">
        <f t="shared" si="81"/>
        <v>0.48324655192972693</v>
      </c>
      <c r="H99" s="141">
        <f t="shared" si="82"/>
        <v>0.4125088508875095</v>
      </c>
      <c r="I99" s="141">
        <f t="shared" si="83"/>
        <v>0.42284182405056414</v>
      </c>
      <c r="J99" s="141">
        <f t="shared" si="84"/>
        <v>0.42284222222222223</v>
      </c>
      <c r="K99" s="141">
        <f t="shared" si="85"/>
        <v>0.38785411703586936</v>
      </c>
      <c r="L99" s="141">
        <f t="shared" si="86"/>
        <v>0.5671776375112714</v>
      </c>
      <c r="M99" s="141">
        <f t="shared" si="87"/>
        <v>0.49526501766784453</v>
      </c>
      <c r="N99" s="141">
        <f t="shared" si="87"/>
        <v>0.3971362326106028</v>
      </c>
      <c r="O99" s="141">
        <f t="shared" si="87"/>
        <v>0.47750298775826616</v>
      </c>
      <c r="P99" s="141">
        <f t="shared" si="87"/>
        <v>0.5143088342851807</v>
      </c>
      <c r="Q99" s="141">
        <f t="shared" si="87"/>
        <v>0.42592592592592593</v>
      </c>
      <c r="R99" s="141">
        <f t="shared" si="87"/>
        <v>0.41935483870967744</v>
      </c>
      <c r="S99" s="141">
        <f t="shared" si="87"/>
        <v>0.3923076923076923</v>
      </c>
      <c r="T99" s="141">
        <f t="shared" si="87"/>
        <v>0.5166666666666667</v>
      </c>
      <c r="U99" s="141">
        <f t="shared" si="87"/>
        <v>0.5263761467889908</v>
      </c>
      <c r="V99" s="141">
        <f t="shared" si="87"/>
        <v>0.45318352059925093</v>
      </c>
      <c r="W99" s="141">
        <f t="shared" si="87"/>
        <v>0.4642857142857143</v>
      </c>
      <c r="X99" s="141">
        <f t="shared" si="87"/>
        <v>0.5046511627906977</v>
      </c>
      <c r="Y99" s="141">
        <f t="shared" si="87"/>
        <v>0.4731800766283525</v>
      </c>
      <c r="Z99" s="141">
        <f t="shared" si="87"/>
        <v>0.533213644524237</v>
      </c>
      <c r="AA99" s="141">
        <f t="shared" si="87"/>
        <v>0.5384615384615384</v>
      </c>
      <c r="AB99" s="141">
        <f t="shared" si="87"/>
        <v>0.5588235294117647</v>
      </c>
      <c r="AC99" s="141">
        <f aca="true" t="shared" si="89" ref="AC99:AH99">AC38/AC$46</f>
        <v>0.5827814569536424</v>
      </c>
      <c r="AD99" s="141">
        <f t="shared" si="89"/>
        <v>0.5471103768029774</v>
      </c>
      <c r="AE99" s="141">
        <f t="shared" si="89"/>
        <v>0.568445475638051</v>
      </c>
      <c r="AF99" s="141">
        <f t="shared" si="89"/>
        <v>0.577433628318584</v>
      </c>
      <c r="AG99" s="141">
        <f t="shared" si="89"/>
        <v>0.5638554216867471</v>
      </c>
      <c r="AH99" s="141">
        <f t="shared" si="89"/>
        <v>0.5199115044247787</v>
      </c>
      <c r="AI99" s="141">
        <f>AI38/AI$46</f>
        <v>0.5910945538406954</v>
      </c>
      <c r="AJ99" s="141">
        <f t="shared" si="75"/>
        <v>0.5635586314113413</v>
      </c>
      <c r="AK99" s="13"/>
    </row>
    <row r="100" spans="1:37" ht="12.75">
      <c r="A100" s="13" t="s">
        <v>24</v>
      </c>
      <c r="B100" s="118">
        <f t="shared" si="76"/>
        <v>0</v>
      </c>
      <c r="C100" s="118">
        <f t="shared" si="77"/>
        <v>0</v>
      </c>
      <c r="D100" s="141">
        <f t="shared" si="78"/>
        <v>0</v>
      </c>
      <c r="E100" s="141">
        <f t="shared" si="79"/>
        <v>0</v>
      </c>
      <c r="F100" s="141">
        <f t="shared" si="80"/>
        <v>0</v>
      </c>
      <c r="G100" s="141">
        <f t="shared" si="81"/>
        <v>0</v>
      </c>
      <c r="H100" s="141">
        <f t="shared" si="82"/>
        <v>0</v>
      </c>
      <c r="I100" s="141">
        <f t="shared" si="83"/>
        <v>0</v>
      </c>
      <c r="J100" s="141">
        <f t="shared" si="84"/>
        <v>0</v>
      </c>
      <c r="K100" s="141">
        <f t="shared" si="85"/>
        <v>0</v>
      </c>
      <c r="L100" s="141">
        <f t="shared" si="86"/>
        <v>0</v>
      </c>
      <c r="M100" s="141">
        <f t="shared" si="87"/>
        <v>0.00018845700824499413</v>
      </c>
      <c r="N100" s="141">
        <f t="shared" si="87"/>
        <v>0.00023499185361574128</v>
      </c>
      <c r="O100" s="141">
        <f t="shared" si="87"/>
        <v>0.00021533392909053718</v>
      </c>
      <c r="P100" s="141">
        <f t="shared" si="87"/>
        <v>0.00037347691445822504</v>
      </c>
      <c r="Q100" s="141">
        <f t="shared" si="87"/>
        <v>0.0004166666666666667</v>
      </c>
      <c r="R100" s="141">
        <f t="shared" si="87"/>
        <v>0.0003870967741935484</v>
      </c>
      <c r="S100" s="141">
        <f t="shared" si="87"/>
        <v>0.00046153846153846153</v>
      </c>
      <c r="T100" s="141">
        <f t="shared" si="87"/>
        <v>0.0006</v>
      </c>
      <c r="U100" s="141">
        <f t="shared" si="87"/>
        <v>0.00041284403669724766</v>
      </c>
      <c r="V100" s="141">
        <f t="shared" si="87"/>
        <v>0.0009737827715355805</v>
      </c>
      <c r="W100" s="141">
        <f t="shared" si="87"/>
        <v>0.00033673469387755106</v>
      </c>
      <c r="X100" s="141">
        <f t="shared" si="87"/>
        <v>0.0002558139534883721</v>
      </c>
      <c r="Y100" s="141">
        <f t="shared" si="87"/>
        <v>0</v>
      </c>
      <c r="Z100" s="141">
        <f t="shared" si="87"/>
        <v>0</v>
      </c>
      <c r="AA100" s="141">
        <f t="shared" si="87"/>
        <v>0.0009915865384615384</v>
      </c>
      <c r="AB100" s="141">
        <f t="shared" si="87"/>
        <v>0</v>
      </c>
      <c r="AC100" s="141">
        <f aca="true" t="shared" si="90" ref="AC100:AI100">AC39/AC$46</f>
        <v>0</v>
      </c>
      <c r="AD100" s="141">
        <f t="shared" si="90"/>
        <v>0</v>
      </c>
      <c r="AE100" s="141">
        <f t="shared" si="90"/>
        <v>0</v>
      </c>
      <c r="AF100" s="141">
        <f t="shared" si="90"/>
        <v>0.0003834808259587021</v>
      </c>
      <c r="AG100" s="141">
        <f t="shared" si="90"/>
        <v>0.0009511731135066582</v>
      </c>
      <c r="AH100" s="141">
        <f t="shared" si="90"/>
        <v>0.000663716814159292</v>
      </c>
      <c r="AI100" s="141">
        <f t="shared" si="90"/>
        <v>0.0008869966294128083</v>
      </c>
      <c r="AJ100" s="141">
        <f t="shared" si="75"/>
        <v>0.0017552437908250897</v>
      </c>
      <c r="AK100" s="13"/>
    </row>
    <row r="101" spans="1:37" ht="12.75">
      <c r="A101" s="13" t="s">
        <v>7</v>
      </c>
      <c r="B101" s="118">
        <f t="shared" si="76"/>
        <v>0</v>
      </c>
      <c r="C101" s="118">
        <f t="shared" si="77"/>
        <v>0</v>
      </c>
      <c r="D101" s="141">
        <f t="shared" si="78"/>
        <v>0</v>
      </c>
      <c r="E101" s="141">
        <f t="shared" si="79"/>
        <v>0</v>
      </c>
      <c r="F101" s="141">
        <f t="shared" si="80"/>
        <v>0</v>
      </c>
      <c r="G101" s="141">
        <f t="shared" si="81"/>
        <v>0</v>
      </c>
      <c r="H101" s="141">
        <f t="shared" si="82"/>
        <v>0</v>
      </c>
      <c r="I101" s="141">
        <f t="shared" si="83"/>
        <v>0</v>
      </c>
      <c r="J101" s="141">
        <f t="shared" si="84"/>
        <v>0</v>
      </c>
      <c r="K101" s="141">
        <f t="shared" si="85"/>
        <v>0</v>
      </c>
      <c r="L101" s="141">
        <f t="shared" si="86"/>
        <v>0</v>
      </c>
      <c r="M101" s="141">
        <f t="shared" si="87"/>
        <v>0</v>
      </c>
      <c r="N101" s="141">
        <f t="shared" si="87"/>
        <v>0.00014882817395663617</v>
      </c>
      <c r="O101" s="141">
        <f t="shared" si="87"/>
        <v>9.690026809074172E-05</v>
      </c>
      <c r="P101" s="141">
        <f t="shared" si="87"/>
        <v>0.00015561538102426044</v>
      </c>
      <c r="Q101" s="141">
        <f t="shared" si="87"/>
        <v>0</v>
      </c>
      <c r="R101" s="141">
        <f t="shared" si="87"/>
        <v>0</v>
      </c>
      <c r="S101" s="141">
        <f t="shared" si="87"/>
        <v>0</v>
      </c>
      <c r="T101" s="141">
        <f t="shared" si="87"/>
        <v>0</v>
      </c>
      <c r="U101" s="141">
        <f t="shared" si="87"/>
        <v>0</v>
      </c>
      <c r="V101" s="141">
        <f t="shared" si="87"/>
        <v>0</v>
      </c>
      <c r="W101" s="141">
        <f t="shared" si="87"/>
        <v>0</v>
      </c>
      <c r="X101" s="141">
        <f t="shared" si="87"/>
        <v>0</v>
      </c>
      <c r="Y101" s="141">
        <f t="shared" si="87"/>
        <v>0</v>
      </c>
      <c r="Z101" s="141">
        <f t="shared" si="87"/>
        <v>0</v>
      </c>
      <c r="AA101" s="141">
        <f t="shared" si="87"/>
        <v>0</v>
      </c>
      <c r="AB101" s="141">
        <f t="shared" si="87"/>
        <v>0</v>
      </c>
      <c r="AC101" s="141">
        <f aca="true" t="shared" si="91" ref="AC101:AI101">AC40/AC$46</f>
        <v>0</v>
      </c>
      <c r="AD101" s="141">
        <f t="shared" si="91"/>
        <v>0.0003430159102213024</v>
      </c>
      <c r="AE101" s="141">
        <f t="shared" si="91"/>
        <v>0</v>
      </c>
      <c r="AF101" s="141">
        <f t="shared" si="91"/>
        <v>0</v>
      </c>
      <c r="AG101" s="141">
        <f t="shared" si="91"/>
        <v>0</v>
      </c>
      <c r="AH101" s="141">
        <f t="shared" si="91"/>
        <v>0</v>
      </c>
      <c r="AI101" s="141">
        <f t="shared" si="91"/>
        <v>0</v>
      </c>
      <c r="AJ101" s="141">
        <f t="shared" si="75"/>
        <v>0.0007522473389250385</v>
      </c>
      <c r="AK101" s="13"/>
    </row>
    <row r="102" spans="1:37" ht="12.75">
      <c r="A102" s="13" t="s">
        <v>8</v>
      </c>
      <c r="B102" s="118">
        <f t="shared" si="76"/>
        <v>0</v>
      </c>
      <c r="C102" s="118">
        <f t="shared" si="77"/>
        <v>0</v>
      </c>
      <c r="D102" s="141">
        <f t="shared" si="78"/>
        <v>0.09853071839112319</v>
      </c>
      <c r="E102" s="141">
        <f t="shared" si="79"/>
        <v>0.11629519035938998</v>
      </c>
      <c r="F102" s="141">
        <f t="shared" si="80"/>
        <v>0.09364841400408093</v>
      </c>
      <c r="G102" s="141">
        <f t="shared" si="81"/>
        <v>0.09364726056565954</v>
      </c>
      <c r="H102" s="141">
        <f t="shared" si="82"/>
        <v>0.10609162963246879</v>
      </c>
      <c r="I102" s="141">
        <f t="shared" si="83"/>
        <v>0.05040258224823544</v>
      </c>
      <c r="J102" s="141">
        <f t="shared" si="84"/>
        <v>0.05040222222222222</v>
      </c>
      <c r="K102" s="141">
        <f t="shared" si="85"/>
        <v>0.0604910090789888</v>
      </c>
      <c r="L102" s="141">
        <f t="shared" si="86"/>
        <v>0.0703336339044184</v>
      </c>
      <c r="M102" s="141">
        <f t="shared" si="87"/>
        <v>0.045606595995288574</v>
      </c>
      <c r="N102" s="141">
        <f t="shared" si="87"/>
        <v>0.036032084221080334</v>
      </c>
      <c r="O102" s="141">
        <f t="shared" si="87"/>
        <v>0.056525156386266005</v>
      </c>
      <c r="P102" s="141">
        <f t="shared" si="87"/>
        <v>0.0700269214609172</v>
      </c>
      <c r="Q102" s="141">
        <f t="shared" si="87"/>
        <v>0.07098765432098765</v>
      </c>
      <c r="R102" s="141">
        <f t="shared" si="87"/>
        <v>0.07338709677419354</v>
      </c>
      <c r="S102" s="141">
        <f t="shared" si="87"/>
        <v>0.10813461538461538</v>
      </c>
      <c r="T102" s="141">
        <f t="shared" si="87"/>
        <v>0.043333333333333335</v>
      </c>
      <c r="U102" s="141">
        <f t="shared" si="87"/>
        <v>0.029243119266055047</v>
      </c>
      <c r="V102" s="141">
        <f t="shared" si="87"/>
        <v>0.0470661672908864</v>
      </c>
      <c r="W102" s="141">
        <f t="shared" si="87"/>
        <v>0.026122448979591838</v>
      </c>
      <c r="X102" s="141">
        <f t="shared" si="87"/>
        <v>0.013953488372093023</v>
      </c>
      <c r="Y102" s="141">
        <f t="shared" si="87"/>
        <v>0.02586206896551724</v>
      </c>
      <c r="Z102" s="141">
        <f t="shared" si="87"/>
        <v>0.0177737881508079</v>
      </c>
      <c r="AA102" s="141">
        <f t="shared" si="87"/>
        <v>0.00546875</v>
      </c>
      <c r="AB102" s="141">
        <f t="shared" si="87"/>
        <v>0.004977375565610859</v>
      </c>
      <c r="AC102" s="141">
        <f aca="true" t="shared" si="92" ref="AC102:AI102">AC41/AC$46</f>
        <v>0.005827814569536425</v>
      </c>
      <c r="AD102" s="141">
        <f t="shared" si="92"/>
        <v>0.0027669950091185063</v>
      </c>
      <c r="AE102" s="141">
        <f t="shared" si="92"/>
        <v>0.0025290023201856152</v>
      </c>
      <c r="AF102" s="141">
        <f t="shared" si="92"/>
        <v>0.00663716814159292</v>
      </c>
      <c r="AG102" s="141">
        <f t="shared" si="92"/>
        <v>0.004971464806594801</v>
      </c>
      <c r="AH102" s="141">
        <f t="shared" si="92"/>
        <v>0.007743362831858407</v>
      </c>
      <c r="AI102" s="141">
        <f t="shared" si="92"/>
        <v>0.0062089764058896576</v>
      </c>
      <c r="AJ102" s="141">
        <f t="shared" si="75"/>
        <v>0.009089655345344215</v>
      </c>
      <c r="AK102" s="13"/>
    </row>
    <row r="103" spans="1:37" ht="12.75">
      <c r="A103" s="13" t="s">
        <v>17</v>
      </c>
      <c r="B103" s="118">
        <f t="shared" si="76"/>
        <v>0</v>
      </c>
      <c r="C103" s="118">
        <f t="shared" si="77"/>
        <v>0</v>
      </c>
      <c r="D103" s="141">
        <f t="shared" si="78"/>
        <v>0.07293351092894011</v>
      </c>
      <c r="E103" s="141">
        <f t="shared" si="79"/>
        <v>0.03514509497233183</v>
      </c>
      <c r="F103" s="141">
        <f t="shared" si="80"/>
        <v>0.050646653306857</v>
      </c>
      <c r="G103" s="141">
        <f t="shared" si="81"/>
        <v>0.050646459943331834</v>
      </c>
      <c r="H103" s="141">
        <f t="shared" si="82"/>
        <v>0.07852931030656851</v>
      </c>
      <c r="I103" s="141">
        <f t="shared" si="83"/>
        <v>0.09550715826866456</v>
      </c>
      <c r="J103" s="141">
        <f t="shared" si="84"/>
        <v>0.09550666666666667</v>
      </c>
      <c r="K103" s="141">
        <f t="shared" si="85"/>
        <v>0.05515356710143097</v>
      </c>
      <c r="L103" s="141">
        <f t="shared" si="86"/>
        <v>0.015329125338142471</v>
      </c>
      <c r="M103" s="141">
        <f t="shared" si="87"/>
        <v>0.06332155477031802</v>
      </c>
      <c r="N103" s="141">
        <f t="shared" si="87"/>
        <v>0.04088858252913899</v>
      </c>
      <c r="O103" s="141">
        <f t="shared" si="87"/>
        <v>0.05383348227263429</v>
      </c>
      <c r="P103" s="141">
        <f t="shared" si="87"/>
        <v>0.03454661458738582</v>
      </c>
      <c r="Q103" s="141">
        <f t="shared" si="87"/>
        <v>0.05709876543209876</v>
      </c>
      <c r="R103" s="141">
        <f t="shared" si="87"/>
        <v>0.05806451612903226</v>
      </c>
      <c r="S103" s="141">
        <f t="shared" si="87"/>
        <v>0.0823076923076923</v>
      </c>
      <c r="T103" s="141">
        <f t="shared" si="87"/>
        <v>0.041666666666666664</v>
      </c>
      <c r="U103" s="141">
        <f t="shared" si="87"/>
        <v>0.08830275229357798</v>
      </c>
      <c r="V103" s="141">
        <f t="shared" si="87"/>
        <v>0.11235955056179775</v>
      </c>
      <c r="W103" s="141">
        <f t="shared" si="87"/>
        <v>0.1377551020408163</v>
      </c>
      <c r="X103" s="141">
        <f t="shared" si="87"/>
        <v>0.11395348837209303</v>
      </c>
      <c r="Y103" s="141">
        <f t="shared" si="87"/>
        <v>0.16283524904214558</v>
      </c>
      <c r="Z103" s="141">
        <f t="shared" si="87"/>
        <v>0.1526032315978456</v>
      </c>
      <c r="AA103" s="141">
        <f t="shared" si="87"/>
        <v>0.09167668269230769</v>
      </c>
      <c r="AB103" s="141">
        <f t="shared" si="87"/>
        <v>0.09276018099547512</v>
      </c>
      <c r="AC103" s="141">
        <f aca="true" t="shared" si="93" ref="AC103:AI103">AC42/AC$46</f>
        <v>0.06456953642384106</v>
      </c>
      <c r="AD103" s="141">
        <f t="shared" si="93"/>
        <v>0.09775953441307118</v>
      </c>
      <c r="AE103" s="141">
        <f t="shared" si="93"/>
        <v>0.04176334106728538</v>
      </c>
      <c r="AF103" s="141">
        <f t="shared" si="93"/>
        <v>0.08997050147492626</v>
      </c>
      <c r="AG103" s="141">
        <f t="shared" si="93"/>
        <v>0.08243500317057705</v>
      </c>
      <c r="AH103" s="141">
        <f t="shared" si="93"/>
        <v>0.11283185840707964</v>
      </c>
      <c r="AI103" s="141">
        <f t="shared" si="93"/>
        <v>0.09106498728638165</v>
      </c>
      <c r="AJ103" s="141">
        <f t="shared" si="75"/>
        <v>0.13164328431188174</v>
      </c>
      <c r="AK103" s="13"/>
    </row>
    <row r="104" spans="1:37" ht="12.75">
      <c r="A104" s="13" t="s">
        <v>9</v>
      </c>
      <c r="B104" s="118">
        <f t="shared" si="76"/>
        <v>0</v>
      </c>
      <c r="C104" s="118">
        <f t="shared" si="77"/>
        <v>0</v>
      </c>
      <c r="D104" s="141">
        <f t="shared" si="78"/>
        <v>0.08713535224272527</v>
      </c>
      <c r="E104" s="141">
        <f t="shared" si="79"/>
        <v>0.06869645586719277</v>
      </c>
      <c r="F104" s="141">
        <f t="shared" si="80"/>
        <v>0.06978625318157076</v>
      </c>
      <c r="G104" s="141">
        <f t="shared" si="81"/>
        <v>0.06978757956539268</v>
      </c>
      <c r="H104" s="141">
        <f t="shared" si="82"/>
        <v>0.0938224335452167</v>
      </c>
      <c r="I104" s="141">
        <f t="shared" si="83"/>
        <v>0.01607812439983523</v>
      </c>
      <c r="J104" s="141">
        <f t="shared" si="84"/>
        <v>0.016077777777777778</v>
      </c>
      <c r="K104" s="141">
        <f t="shared" si="85"/>
        <v>0.01779147325852612</v>
      </c>
      <c r="L104" s="141">
        <f t="shared" si="86"/>
        <v>0.019837691614066726</v>
      </c>
      <c r="M104" s="141">
        <f t="shared" si="87"/>
        <v>0.01696113074204947</v>
      </c>
      <c r="N104" s="141">
        <f t="shared" si="87"/>
        <v>0.016919413460333373</v>
      </c>
      <c r="O104" s="141">
        <f t="shared" si="87"/>
        <v>0.019380053618148343</v>
      </c>
      <c r="P104" s="141">
        <f t="shared" si="87"/>
        <v>0.02489846096388167</v>
      </c>
      <c r="Q104" s="141">
        <f t="shared" si="87"/>
        <v>0.034722222222222224</v>
      </c>
      <c r="R104" s="141">
        <f t="shared" si="87"/>
        <v>0.022419354838709677</v>
      </c>
      <c r="S104" s="141">
        <f t="shared" si="87"/>
        <v>0.028557692307692308</v>
      </c>
      <c r="T104" s="141">
        <f t="shared" si="87"/>
        <v>0.025666666666666667</v>
      </c>
      <c r="U104" s="141">
        <f t="shared" si="87"/>
        <v>0.009977064220183485</v>
      </c>
      <c r="V104" s="141">
        <f t="shared" si="87"/>
        <v>0.012259675405742822</v>
      </c>
      <c r="W104" s="141">
        <f t="shared" si="87"/>
        <v>0.01</v>
      </c>
      <c r="X104" s="141">
        <f t="shared" si="87"/>
        <v>0.005581395348837209</v>
      </c>
      <c r="Y104" s="141">
        <f t="shared" si="87"/>
        <v>0.007471264367816092</v>
      </c>
      <c r="Z104" s="141">
        <f t="shared" si="87"/>
        <v>0.00718132854578097</v>
      </c>
      <c r="AA104" s="141">
        <f t="shared" si="87"/>
        <v>0.0046875</v>
      </c>
      <c r="AB104" s="141">
        <f t="shared" si="87"/>
        <v>0.01085972850678733</v>
      </c>
      <c r="AC104" s="141">
        <f aca="true" t="shared" si="94" ref="AC104:AI104">AC43/AC$46</f>
        <v>0.005298013245033113</v>
      </c>
      <c r="AD104" s="141">
        <f t="shared" si="94"/>
        <v>0.0034301591022130244</v>
      </c>
      <c r="AE104" s="141">
        <f t="shared" si="94"/>
        <v>0.006496519721577726</v>
      </c>
      <c r="AF104" s="141">
        <f t="shared" si="94"/>
        <v>0.005604719764011799</v>
      </c>
      <c r="AG104" s="141">
        <f t="shared" si="94"/>
        <v>0.007102092580849714</v>
      </c>
      <c r="AH104" s="141">
        <f t="shared" si="94"/>
        <v>0.008436578171091445</v>
      </c>
      <c r="AI104" s="141">
        <f t="shared" si="94"/>
        <v>0.003547986517651233</v>
      </c>
      <c r="AJ104" s="141">
        <f t="shared" si="75"/>
        <v>0.0035857123155426836</v>
      </c>
      <c r="AK104" s="13"/>
    </row>
    <row r="105" spans="1:37" ht="13.5" customHeight="1">
      <c r="A105" s="13" t="s">
        <v>26</v>
      </c>
      <c r="B105" s="118">
        <f t="shared" si="76"/>
        <v>0</v>
      </c>
      <c r="C105" s="118">
        <f t="shared" si="77"/>
        <v>0</v>
      </c>
      <c r="D105" s="141">
        <f t="shared" si="78"/>
        <v>0.26112730975915316</v>
      </c>
      <c r="E105" s="141">
        <f t="shared" si="79"/>
        <v>0.22923702202789326</v>
      </c>
      <c r="F105" s="141">
        <f t="shared" si="80"/>
        <v>0.2825721384108719</v>
      </c>
      <c r="G105" s="141">
        <f t="shared" si="81"/>
        <v>0.2825714172150835</v>
      </c>
      <c r="H105" s="141">
        <f t="shared" si="82"/>
        <v>0.2811667234871791</v>
      </c>
      <c r="I105" s="141">
        <f t="shared" si="83"/>
        <v>0.4109146875302152</v>
      </c>
      <c r="J105" s="141">
        <f t="shared" si="84"/>
        <v>0.4109155555555556</v>
      </c>
      <c r="K105" s="141">
        <f t="shared" si="85"/>
        <v>0.4785906306543526</v>
      </c>
      <c r="L105" s="141">
        <f t="shared" si="86"/>
        <v>0.32642019837691616</v>
      </c>
      <c r="M105" s="141">
        <f t="shared" si="87"/>
        <v>0.37691401648998824</v>
      </c>
      <c r="N105" s="141">
        <f t="shared" si="87"/>
        <v>0.5075824038100012</v>
      </c>
      <c r="O105" s="141">
        <f t="shared" si="87"/>
        <v>0.39190775094477764</v>
      </c>
      <c r="P105" s="141">
        <f t="shared" si="87"/>
        <v>0.3540249918301925</v>
      </c>
      <c r="Q105" s="141">
        <f t="shared" si="87"/>
        <v>0.4089506172839506</v>
      </c>
      <c r="R105" s="141">
        <f t="shared" si="87"/>
        <v>0.4240483870967742</v>
      </c>
      <c r="S105" s="141">
        <f t="shared" si="87"/>
        <v>0.38461538461538464</v>
      </c>
      <c r="T105" s="141">
        <f t="shared" si="87"/>
        <v>0.36666666666666664</v>
      </c>
      <c r="U105" s="141">
        <f t="shared" si="87"/>
        <v>0.3440366972477064</v>
      </c>
      <c r="V105" s="141">
        <f t="shared" si="87"/>
        <v>0.37203495630461925</v>
      </c>
      <c r="W105" s="141">
        <f t="shared" si="87"/>
        <v>0.3576224489795919</v>
      </c>
      <c r="X105" s="141">
        <f t="shared" si="87"/>
        <v>0.3608139534883721</v>
      </c>
      <c r="Y105" s="141">
        <f t="shared" si="87"/>
        <v>0.33045977011494254</v>
      </c>
      <c r="Z105" s="141">
        <f t="shared" si="87"/>
        <v>0.289048473967684</v>
      </c>
      <c r="AA105" s="141">
        <f t="shared" si="87"/>
        <v>0.3581730769230769</v>
      </c>
      <c r="AB105" s="141">
        <f t="shared" si="87"/>
        <v>0.33182503770739064</v>
      </c>
      <c r="AC105" s="141">
        <f aca="true" t="shared" si="95" ref="AC105:AI105">AC44/AC$46</f>
        <v>0.34072847682119206</v>
      </c>
      <c r="AD105" s="141">
        <f t="shared" si="95"/>
        <v>0.34816114887462196</v>
      </c>
      <c r="AE105" s="141">
        <f t="shared" si="95"/>
        <v>0.3784222737819025</v>
      </c>
      <c r="AF105" s="141">
        <f t="shared" si="95"/>
        <v>0.3182890855457227</v>
      </c>
      <c r="AG105" s="141">
        <f t="shared" si="95"/>
        <v>0.3388712745719721</v>
      </c>
      <c r="AH105" s="141">
        <f t="shared" si="95"/>
        <v>0.3473451327433628</v>
      </c>
      <c r="AI105" s="141">
        <f t="shared" si="95"/>
        <v>0.2998048607415292</v>
      </c>
      <c r="AJ105" s="141">
        <f t="shared" si="75"/>
        <v>0.28177931570567066</v>
      </c>
      <c r="AK105" s="13"/>
    </row>
    <row r="106" spans="1:36" ht="12.75">
      <c r="A106" s="9"/>
      <c r="B106" s="9"/>
      <c r="C106" s="56"/>
      <c r="D106" s="88"/>
      <c r="E106" s="64"/>
      <c r="F106" s="63"/>
      <c r="G106" s="64"/>
      <c r="H106" s="40"/>
      <c r="I106" s="41"/>
      <c r="J106" s="41"/>
      <c r="K106" s="41"/>
      <c r="L106" s="42"/>
      <c r="M106" s="47"/>
      <c r="N106" s="47"/>
      <c r="O106" s="47"/>
      <c r="P106" s="47"/>
      <c r="Q106" s="47"/>
      <c r="R106" s="47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</row>
    <row r="107" spans="1:36" ht="12.75">
      <c r="A107" s="50" t="s">
        <v>27</v>
      </c>
      <c r="B107" s="44">
        <f>SUM(B97:B105)</f>
        <v>0</v>
      </c>
      <c r="C107" s="44">
        <f aca="true" t="shared" si="96" ref="C107:AH107">SUM(C97:C105)</f>
        <v>0</v>
      </c>
      <c r="D107" s="44">
        <f t="shared" si="96"/>
        <v>1</v>
      </c>
      <c r="E107" s="44">
        <f t="shared" si="96"/>
        <v>0.9999999999999998</v>
      </c>
      <c r="F107" s="44">
        <f t="shared" si="96"/>
        <v>1</v>
      </c>
      <c r="G107" s="44">
        <f t="shared" si="96"/>
        <v>1</v>
      </c>
      <c r="H107" s="44">
        <f t="shared" si="96"/>
        <v>1</v>
      </c>
      <c r="I107" s="44">
        <f t="shared" si="96"/>
        <v>1</v>
      </c>
      <c r="J107" s="44">
        <f t="shared" si="96"/>
        <v>1</v>
      </c>
      <c r="K107" s="44">
        <f t="shared" si="96"/>
        <v>1</v>
      </c>
      <c r="L107" s="44">
        <f t="shared" si="96"/>
        <v>0.9999999999999999</v>
      </c>
      <c r="M107" s="44">
        <f t="shared" si="96"/>
        <v>1</v>
      </c>
      <c r="N107" s="44">
        <f t="shared" si="96"/>
        <v>1</v>
      </c>
      <c r="O107" s="44">
        <f t="shared" si="96"/>
        <v>1</v>
      </c>
      <c r="P107" s="44">
        <f t="shared" si="96"/>
        <v>1</v>
      </c>
      <c r="Q107" s="44">
        <f t="shared" si="96"/>
        <v>1</v>
      </c>
      <c r="R107" s="44">
        <f t="shared" si="96"/>
        <v>1</v>
      </c>
      <c r="S107" s="179">
        <f t="shared" si="96"/>
        <v>1</v>
      </c>
      <c r="T107" s="179">
        <f t="shared" si="96"/>
        <v>1</v>
      </c>
      <c r="U107" s="179">
        <f t="shared" si="96"/>
        <v>1</v>
      </c>
      <c r="V107" s="179">
        <f t="shared" si="96"/>
        <v>1</v>
      </c>
      <c r="W107" s="179">
        <f t="shared" si="96"/>
        <v>1</v>
      </c>
      <c r="X107" s="179">
        <f t="shared" si="96"/>
        <v>1</v>
      </c>
      <c r="Y107" s="179">
        <f t="shared" si="96"/>
        <v>1</v>
      </c>
      <c r="Z107" s="179">
        <f t="shared" si="96"/>
        <v>1</v>
      </c>
      <c r="AA107" s="179">
        <f t="shared" si="96"/>
        <v>1</v>
      </c>
      <c r="AB107" s="179">
        <f t="shared" si="96"/>
        <v>1</v>
      </c>
      <c r="AC107" s="179">
        <f t="shared" si="96"/>
        <v>1</v>
      </c>
      <c r="AD107" s="179">
        <f t="shared" si="96"/>
        <v>1</v>
      </c>
      <c r="AE107" s="179">
        <f t="shared" si="96"/>
        <v>1</v>
      </c>
      <c r="AF107" s="179">
        <f t="shared" si="96"/>
        <v>1</v>
      </c>
      <c r="AG107" s="179">
        <f t="shared" si="96"/>
        <v>1</v>
      </c>
      <c r="AH107" s="179">
        <f t="shared" si="96"/>
        <v>0.9988790560471976</v>
      </c>
      <c r="AI107" s="179">
        <f>SUM(AI97:AI105)</f>
        <v>1</v>
      </c>
      <c r="AJ107" s="179">
        <f>SUM(AJ97:AJ105)</f>
        <v>1</v>
      </c>
    </row>
    <row r="108" spans="1:36" ht="12.75">
      <c r="A108" s="18"/>
      <c r="B108" s="18"/>
      <c r="C108" s="57"/>
      <c r="D108" s="21"/>
      <c r="E108" s="53"/>
      <c r="F108" s="57"/>
      <c r="G108" s="53"/>
      <c r="H108" s="19"/>
      <c r="I108" s="20"/>
      <c r="J108" s="20"/>
      <c r="K108" s="20"/>
      <c r="L108" s="21"/>
      <c r="M108" s="21"/>
      <c r="N108" s="21"/>
      <c r="O108" s="21"/>
      <c r="P108" s="21"/>
      <c r="Q108" s="21"/>
      <c r="R108" s="21"/>
      <c r="S108" s="21"/>
      <c r="T108" s="148"/>
      <c r="U108" s="148"/>
      <c r="V108" s="148"/>
      <c r="W108" s="148"/>
      <c r="X108" s="149"/>
      <c r="Y108" s="149"/>
      <c r="Z108" s="148"/>
      <c r="AA108" s="150"/>
      <c r="AB108" s="150"/>
      <c r="AC108" s="150"/>
      <c r="AD108" s="150"/>
      <c r="AE108" s="164"/>
      <c r="AF108" s="166"/>
      <c r="AG108" s="166"/>
      <c r="AH108" s="166"/>
      <c r="AI108" s="166"/>
      <c r="AJ108" s="166"/>
    </row>
  </sheetData>
  <sheetProtection/>
  <printOptions/>
  <pageMargins left="0.7874015748031497" right="0.7874015748031497" top="0" bottom="0" header="0.5118110236220472" footer="0.5118110236220472"/>
  <pageSetup fitToHeight="1" fitToWidth="1" horizontalDpi="300" verticalDpi="300" orientation="landscape" scale="68" r:id="rId1"/>
  <ignoredErrors>
    <ignoredError sqref="T86:AD87 B77:S87 T77:AA77 T78:AA8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F65"/>
  <sheetViews>
    <sheetView zoomScale="70" zoomScaleNormal="70" zoomScalePageLayoutView="0" workbookViewId="0" topLeftCell="A13">
      <selection activeCell="Y31" sqref="Y31"/>
    </sheetView>
  </sheetViews>
  <sheetFormatPr defaultColWidth="9.7109375" defaultRowHeight="12.75"/>
  <cols>
    <col min="1" max="1" width="39.421875" style="91" customWidth="1"/>
    <col min="2" max="2" width="12.8515625" style="106" hidden="1" customWidth="1"/>
    <col min="3" max="3" width="13.57421875" style="106" hidden="1" customWidth="1"/>
    <col min="4" max="7" width="11.421875" style="106" hidden="1" customWidth="1"/>
    <col min="8" max="9" width="12.00390625" style="91" hidden="1" customWidth="1"/>
    <col min="10" max="10" width="12.57421875" style="91" customWidth="1"/>
    <col min="11" max="11" width="12.57421875" style="91" bestFit="1" customWidth="1"/>
    <col min="12" max="13" width="12.140625" style="91" bestFit="1" customWidth="1"/>
    <col min="14" max="15" width="10.421875" style="91" customWidth="1"/>
    <col min="16" max="16" width="12.140625" style="91" bestFit="1" customWidth="1"/>
    <col min="17" max="17" width="13.8515625" style="91" bestFit="1" customWidth="1"/>
    <col min="18" max="21" width="10.421875" style="91" customWidth="1"/>
    <col min="22" max="22" width="2.28125" style="91" customWidth="1"/>
    <col min="23" max="23" width="11.57421875" style="91" customWidth="1"/>
    <col min="24" max="24" width="3.140625" style="91" customWidth="1"/>
    <col min="25" max="28" width="11.57421875" style="91" customWidth="1"/>
    <col min="29" max="29" width="9.7109375" style="91" customWidth="1"/>
    <col min="30" max="38" width="11.57421875" style="91" customWidth="1"/>
    <col min="39" max="16384" width="9.7109375" style="91" customWidth="1"/>
  </cols>
  <sheetData>
    <row r="1" spans="1:5" ht="14.25" customHeight="1">
      <c r="A1" s="90" t="s">
        <v>56</v>
      </c>
      <c r="B1" s="105"/>
      <c r="C1" s="105"/>
      <c r="D1" s="105"/>
      <c r="E1" s="105"/>
    </row>
    <row r="3" spans="1:5" ht="15">
      <c r="A3" s="92" t="s">
        <v>91</v>
      </c>
      <c r="B3" s="107"/>
      <c r="C3" s="107"/>
      <c r="D3" s="107"/>
      <c r="E3" s="107"/>
    </row>
    <row r="4" spans="1:5" ht="12">
      <c r="A4" s="93"/>
      <c r="B4" s="107"/>
      <c r="C4" s="107"/>
      <c r="D4" s="107"/>
      <c r="E4" s="107"/>
    </row>
    <row r="5" spans="1:5" ht="12">
      <c r="A5" s="94"/>
      <c r="B5" s="108"/>
      <c r="C5" s="108"/>
      <c r="D5" s="108"/>
      <c r="E5" s="108"/>
    </row>
    <row r="6" spans="1:12" ht="12.75">
      <c r="A6" s="95" t="s">
        <v>59</v>
      </c>
      <c r="B6" s="109"/>
      <c r="C6" s="109"/>
      <c r="D6" s="109"/>
      <c r="E6" s="109"/>
      <c r="F6" s="1"/>
      <c r="L6" s="1"/>
    </row>
    <row r="7" spans="1:18" ht="12.75">
      <c r="A7" s="96" t="s">
        <v>31</v>
      </c>
      <c r="B7" s="1" t="s">
        <v>69</v>
      </c>
      <c r="C7" s="1" t="s">
        <v>70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80</v>
      </c>
      <c r="K7" s="1" t="s">
        <v>81</v>
      </c>
      <c r="L7" s="1" t="s">
        <v>82</v>
      </c>
      <c r="M7" s="1" t="s">
        <v>83</v>
      </c>
      <c r="N7" s="1" t="s">
        <v>84</v>
      </c>
      <c r="O7" s="1" t="s">
        <v>85</v>
      </c>
      <c r="P7" s="59" t="s">
        <v>86</v>
      </c>
      <c r="Q7" s="1" t="s">
        <v>87</v>
      </c>
      <c r="R7" s="1" t="s">
        <v>89</v>
      </c>
    </row>
    <row r="8" spans="1:18" ht="12.75">
      <c r="A8" s="97"/>
      <c r="B8" s="76" t="s">
        <v>68</v>
      </c>
      <c r="C8" s="76" t="s">
        <v>68</v>
      </c>
      <c r="D8" s="76" t="s">
        <v>68</v>
      </c>
      <c r="E8" s="76" t="s">
        <v>68</v>
      </c>
      <c r="F8" s="76" t="s">
        <v>68</v>
      </c>
      <c r="G8" s="76" t="s">
        <v>68</v>
      </c>
      <c r="H8" s="76" t="s">
        <v>68</v>
      </c>
      <c r="I8" s="76" t="s">
        <v>68</v>
      </c>
      <c r="J8" s="76" t="s">
        <v>88</v>
      </c>
      <c r="K8" s="76" t="s">
        <v>88</v>
      </c>
      <c r="L8" s="76" t="s">
        <v>88</v>
      </c>
      <c r="M8" s="76" t="s">
        <v>88</v>
      </c>
      <c r="N8" s="76" t="s">
        <v>88</v>
      </c>
      <c r="O8" s="76" t="s">
        <v>88</v>
      </c>
      <c r="P8" s="76" t="s">
        <v>88</v>
      </c>
      <c r="Q8" s="76" t="s">
        <v>88</v>
      </c>
      <c r="R8" s="76" t="s">
        <v>88</v>
      </c>
    </row>
    <row r="9" spans="1:18" ht="12.75">
      <c r="A9" s="98" t="s">
        <v>5</v>
      </c>
      <c r="B9" s="24" t="s">
        <v>6</v>
      </c>
      <c r="C9" s="24" t="s">
        <v>6</v>
      </c>
      <c r="D9" s="24" t="s">
        <v>6</v>
      </c>
      <c r="E9" s="24" t="s">
        <v>6</v>
      </c>
      <c r="F9" s="24" t="s">
        <v>6</v>
      </c>
      <c r="G9" s="24" t="s">
        <v>6</v>
      </c>
      <c r="H9" s="24" t="s">
        <v>6</v>
      </c>
      <c r="I9" s="24" t="s">
        <v>6</v>
      </c>
      <c r="J9" s="24" t="s">
        <v>6</v>
      </c>
      <c r="K9" s="24" t="s">
        <v>6</v>
      </c>
      <c r="L9" s="24" t="s">
        <v>6</v>
      </c>
      <c r="M9" s="24" t="s">
        <v>6</v>
      </c>
      <c r="N9" s="24" t="s">
        <v>6</v>
      </c>
      <c r="O9" s="24" t="s">
        <v>6</v>
      </c>
      <c r="P9" s="24" t="s">
        <v>6</v>
      </c>
      <c r="Q9" s="24" t="s">
        <v>6</v>
      </c>
      <c r="R9" s="24" t="s">
        <v>6</v>
      </c>
    </row>
    <row r="10" spans="1:18" ht="12.75">
      <c r="A10" s="99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2.75">
      <c r="A11" s="100" t="s">
        <v>48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78"/>
      <c r="K11" s="78">
        <v>0</v>
      </c>
      <c r="L11" s="78">
        <v>0</v>
      </c>
      <c r="M11" s="78"/>
      <c r="N11" s="78"/>
      <c r="O11" s="78"/>
      <c r="P11" s="78"/>
      <c r="Q11" s="78"/>
      <c r="R11" s="78"/>
    </row>
    <row r="12" spans="1:18" ht="12.75">
      <c r="A12" s="100" t="s">
        <v>49</v>
      </c>
      <c r="B12" s="84">
        <v>0</v>
      </c>
      <c r="C12" s="84">
        <v>0.2</v>
      </c>
      <c r="D12" s="84">
        <v>0.2</v>
      </c>
      <c r="E12" s="84">
        <v>0.2</v>
      </c>
      <c r="F12" s="84">
        <v>0.2</v>
      </c>
      <c r="G12" s="84">
        <v>0.2</v>
      </c>
      <c r="H12" s="84">
        <v>0.2</v>
      </c>
      <c r="I12" s="84">
        <v>0.2</v>
      </c>
      <c r="J12" s="78"/>
      <c r="K12" s="78">
        <v>0.5</v>
      </c>
      <c r="L12" s="78">
        <v>0.5</v>
      </c>
      <c r="M12" s="78"/>
      <c r="N12" s="78"/>
      <c r="O12" s="78"/>
      <c r="P12" s="78"/>
      <c r="Q12" s="78"/>
      <c r="R12" s="78"/>
    </row>
    <row r="13" spans="1:18" ht="12.75">
      <c r="A13" s="100" t="s">
        <v>50</v>
      </c>
      <c r="B13" s="84">
        <v>220</v>
      </c>
      <c r="C13" s="84">
        <v>220</v>
      </c>
      <c r="D13" s="84">
        <v>220</v>
      </c>
      <c r="E13" s="84">
        <v>220</v>
      </c>
      <c r="F13" s="84">
        <v>220</v>
      </c>
      <c r="G13" s="84">
        <v>220</v>
      </c>
      <c r="H13" s="84">
        <v>220</v>
      </c>
      <c r="I13" s="84">
        <v>220</v>
      </c>
      <c r="J13" s="78"/>
      <c r="K13" s="78">
        <v>375</v>
      </c>
      <c r="L13" s="78">
        <v>400</v>
      </c>
      <c r="M13" s="78"/>
      <c r="N13" s="78"/>
      <c r="O13" s="78"/>
      <c r="P13" s="78"/>
      <c r="Q13" s="78"/>
      <c r="R13" s="78"/>
    </row>
    <row r="14" spans="1:18" ht="12.75">
      <c r="A14" s="100" t="s">
        <v>51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78"/>
      <c r="K14" s="78">
        <v>0</v>
      </c>
      <c r="L14" s="78">
        <v>0</v>
      </c>
      <c r="M14" s="78"/>
      <c r="N14" s="78"/>
      <c r="O14" s="78"/>
      <c r="P14" s="78"/>
      <c r="Q14" s="78"/>
      <c r="R14" s="78"/>
    </row>
    <row r="15" spans="1:18" ht="12.75">
      <c r="A15" s="100" t="s">
        <v>7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78"/>
      <c r="K15" s="78">
        <v>0</v>
      </c>
      <c r="L15" s="78">
        <v>0</v>
      </c>
      <c r="M15" s="78"/>
      <c r="N15" s="78"/>
      <c r="O15" s="78"/>
      <c r="P15" s="78"/>
      <c r="Q15" s="78"/>
      <c r="R15" s="78"/>
    </row>
    <row r="16" spans="1:18" ht="12.75">
      <c r="A16" s="100" t="s">
        <v>8</v>
      </c>
      <c r="B16" s="84">
        <v>6.6</v>
      </c>
      <c r="C16" s="84">
        <v>6.6</v>
      </c>
      <c r="D16" s="84">
        <v>6.6</v>
      </c>
      <c r="E16" s="84">
        <v>6.6</v>
      </c>
      <c r="F16" s="84">
        <v>6.6</v>
      </c>
      <c r="G16" s="84">
        <v>6.6</v>
      </c>
      <c r="H16" s="84">
        <v>6.6</v>
      </c>
      <c r="I16" s="84">
        <v>6.6</v>
      </c>
      <c r="J16" s="78"/>
      <c r="K16" s="78">
        <v>3</v>
      </c>
      <c r="L16" s="78">
        <v>4</v>
      </c>
      <c r="M16" s="78"/>
      <c r="N16" s="78"/>
      <c r="O16" s="78"/>
      <c r="P16" s="78"/>
      <c r="Q16" s="78"/>
      <c r="R16" s="78"/>
    </row>
    <row r="17" spans="1:18" ht="12.75">
      <c r="A17" s="100" t="s">
        <v>52</v>
      </c>
      <c r="B17" s="84">
        <v>99</v>
      </c>
      <c r="C17" s="84">
        <v>99</v>
      </c>
      <c r="D17" s="84">
        <v>99</v>
      </c>
      <c r="E17" s="84">
        <v>99</v>
      </c>
      <c r="F17" s="84">
        <v>99</v>
      </c>
      <c r="G17" s="84">
        <v>99</v>
      </c>
      <c r="H17" s="84">
        <v>99</v>
      </c>
      <c r="I17" s="84">
        <v>99</v>
      </c>
      <c r="J17" s="78"/>
      <c r="K17" s="78">
        <v>65</v>
      </c>
      <c r="L17" s="78">
        <v>65</v>
      </c>
      <c r="M17" s="78"/>
      <c r="N17" s="78"/>
      <c r="O17" s="78"/>
      <c r="P17" s="78"/>
      <c r="Q17" s="78"/>
      <c r="R17" s="78"/>
    </row>
    <row r="18" spans="1:18" ht="12.75">
      <c r="A18" s="100" t="s">
        <v>9</v>
      </c>
      <c r="B18" s="84">
        <v>3.9</v>
      </c>
      <c r="C18" s="84">
        <v>3.9</v>
      </c>
      <c r="D18" s="84">
        <v>3.9</v>
      </c>
      <c r="E18" s="84">
        <v>3.9</v>
      </c>
      <c r="F18" s="84">
        <v>3.9</v>
      </c>
      <c r="G18" s="84">
        <v>3.9</v>
      </c>
      <c r="H18" s="84">
        <v>3.9</v>
      </c>
      <c r="I18" s="84">
        <v>3.9</v>
      </c>
      <c r="J18" s="78"/>
      <c r="K18" s="78">
        <v>4</v>
      </c>
      <c r="L18" s="78">
        <v>4</v>
      </c>
      <c r="M18" s="78"/>
      <c r="N18" s="78"/>
      <c r="O18" s="78"/>
      <c r="P18" s="78"/>
      <c r="Q18" s="78"/>
      <c r="R18" s="78"/>
    </row>
    <row r="19" spans="1:18" ht="12.75">
      <c r="A19" s="100" t="s">
        <v>53</v>
      </c>
      <c r="B19" s="84">
        <v>175</v>
      </c>
      <c r="C19" s="84">
        <v>175</v>
      </c>
      <c r="D19" s="84">
        <v>175</v>
      </c>
      <c r="E19" s="84">
        <v>175</v>
      </c>
      <c r="F19" s="84">
        <v>175</v>
      </c>
      <c r="G19" s="84">
        <v>175</v>
      </c>
      <c r="H19" s="84">
        <v>175</v>
      </c>
      <c r="I19" s="84">
        <v>175</v>
      </c>
      <c r="J19" s="78"/>
      <c r="K19" s="78">
        <v>240</v>
      </c>
      <c r="L19" s="78">
        <v>245</v>
      </c>
      <c r="M19" s="78"/>
      <c r="N19" s="78"/>
      <c r="O19" s="78"/>
      <c r="P19" s="78"/>
      <c r="Q19" s="78"/>
      <c r="R19" s="78"/>
    </row>
    <row r="20" spans="1:18" ht="12.75">
      <c r="A20" s="9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240" ht="12.75">
      <c r="A21" s="101" t="s">
        <v>54</v>
      </c>
      <c r="B21" s="79">
        <f aca="true" t="shared" si="0" ref="B21:G21">SUM(B11:B19)</f>
        <v>504.5</v>
      </c>
      <c r="C21" s="79">
        <f t="shared" si="0"/>
        <v>504.69999999999993</v>
      </c>
      <c r="D21" s="79">
        <f t="shared" si="0"/>
        <v>504.69999999999993</v>
      </c>
      <c r="E21" s="79">
        <f t="shared" si="0"/>
        <v>504.69999999999993</v>
      </c>
      <c r="F21" s="79">
        <f t="shared" si="0"/>
        <v>504.69999999999993</v>
      </c>
      <c r="G21" s="79">
        <f t="shared" si="0"/>
        <v>504.69999999999993</v>
      </c>
      <c r="H21" s="79">
        <f aca="true" t="shared" si="1" ref="H21:N21">SUM(H11:H19)</f>
        <v>504.69999999999993</v>
      </c>
      <c r="I21" s="79">
        <f t="shared" si="1"/>
        <v>504.69999999999993</v>
      </c>
      <c r="J21" s="79">
        <v>614</v>
      </c>
      <c r="K21" s="79">
        <f t="shared" si="1"/>
        <v>687.5</v>
      </c>
      <c r="L21" s="79">
        <f t="shared" si="1"/>
        <v>718.5</v>
      </c>
      <c r="M21" s="79">
        <f t="shared" si="1"/>
        <v>0</v>
      </c>
      <c r="N21" s="79">
        <f t="shared" si="1"/>
        <v>0</v>
      </c>
      <c r="O21" s="79"/>
      <c r="P21" s="79"/>
      <c r="Q21" s="79"/>
      <c r="R21" s="79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</row>
    <row r="22" spans="1:18" ht="12.75">
      <c r="A22" s="103"/>
      <c r="B22" s="111"/>
      <c r="C22" s="111"/>
      <c r="D22" s="111"/>
      <c r="E22" s="111"/>
      <c r="F22" s="112"/>
      <c r="G22" s="112"/>
      <c r="H22" s="112"/>
      <c r="I22" s="112"/>
      <c r="J22" s="57"/>
      <c r="K22" s="57"/>
      <c r="L22" s="57"/>
      <c r="M22" s="57"/>
      <c r="N22" s="57"/>
      <c r="O22" s="57"/>
      <c r="P22" s="139"/>
      <c r="Q22" s="57"/>
      <c r="R22" s="57"/>
    </row>
    <row r="23" spans="8:11" ht="12.75">
      <c r="H23" s="106"/>
      <c r="I23" s="106"/>
      <c r="J23" s="2"/>
      <c r="K23" s="2"/>
    </row>
    <row r="24" spans="8:11" ht="12.75">
      <c r="H24" s="106"/>
      <c r="I24" s="106"/>
      <c r="J24" s="2"/>
      <c r="K24" s="2"/>
    </row>
    <row r="25" spans="1:11" ht="12.75">
      <c r="A25" s="104"/>
      <c r="B25" s="113"/>
      <c r="C25" s="113"/>
      <c r="D25" s="113"/>
      <c r="E25" s="113"/>
      <c r="H25" s="106"/>
      <c r="I25" s="106"/>
      <c r="J25" s="2"/>
      <c r="K25" s="2"/>
    </row>
    <row r="26" spans="1:11" ht="12.75">
      <c r="A26" s="104"/>
      <c r="B26" s="113"/>
      <c r="C26" s="113"/>
      <c r="D26" s="113"/>
      <c r="E26" s="113"/>
      <c r="H26" s="106"/>
      <c r="I26" s="106"/>
      <c r="J26" s="2"/>
      <c r="K26" s="2"/>
    </row>
    <row r="27" spans="1:11" ht="12.75">
      <c r="A27" s="95" t="s">
        <v>60</v>
      </c>
      <c r="B27" s="109"/>
      <c r="C27" s="109"/>
      <c r="D27" s="109"/>
      <c r="E27" s="109"/>
      <c r="H27" s="106"/>
      <c r="I27" s="106"/>
      <c r="J27" s="2"/>
      <c r="K27" s="2"/>
    </row>
    <row r="28" spans="1:18" ht="12.75">
      <c r="A28" s="96" t="s">
        <v>57</v>
      </c>
      <c r="B28" s="2" t="str">
        <f aca="true" t="shared" si="2" ref="B28:D29">B7</f>
        <v>1st Estimate</v>
      </c>
      <c r="C28" s="2" t="str">
        <f t="shared" si="2"/>
        <v>2nd Estimate</v>
      </c>
      <c r="D28" s="2" t="str">
        <f t="shared" si="2"/>
        <v>3rd Estimate</v>
      </c>
      <c r="E28" s="2" t="str">
        <f aca="true" t="shared" si="3" ref="E28:G29">E7</f>
        <v>4th Estimate</v>
      </c>
      <c r="F28" s="2" t="str">
        <f t="shared" si="3"/>
        <v>5th Estimate</v>
      </c>
      <c r="G28" s="2" t="str">
        <f t="shared" si="3"/>
        <v>6th Estimate</v>
      </c>
      <c r="H28" s="2" t="str">
        <f aca="true" t="shared" si="4" ref="H28:K29">H7</f>
        <v>7th Estimate</v>
      </c>
      <c r="I28" s="2" t="str">
        <f t="shared" si="4"/>
        <v>Final Estimate</v>
      </c>
      <c r="J28" s="1" t="str">
        <f t="shared" si="4"/>
        <v>1st Forecast</v>
      </c>
      <c r="K28" s="1" t="str">
        <f t="shared" si="4"/>
        <v>2nd Forecast</v>
      </c>
      <c r="L28" s="1" t="s">
        <v>82</v>
      </c>
      <c r="M28" s="1" t="s">
        <v>83</v>
      </c>
      <c r="N28" s="1" t="s">
        <v>84</v>
      </c>
      <c r="O28" s="1" t="str">
        <f aca="true" t="shared" si="5" ref="O28:Q29">O7</f>
        <v>6th Forecast</v>
      </c>
      <c r="P28" s="1" t="str">
        <f t="shared" si="5"/>
        <v>7th Forecast</v>
      </c>
      <c r="Q28" s="1" t="str">
        <f t="shared" si="5"/>
        <v>Final Forecast</v>
      </c>
      <c r="R28" s="1" t="str">
        <f>R7</f>
        <v>1ste Estimate</v>
      </c>
    </row>
    <row r="29" spans="1:18" ht="12.75">
      <c r="A29" s="97"/>
      <c r="B29" s="6" t="str">
        <f t="shared" si="2"/>
        <v>2012/13*</v>
      </c>
      <c r="C29" s="6" t="str">
        <f t="shared" si="2"/>
        <v>2012/13*</v>
      </c>
      <c r="D29" s="6" t="str">
        <f t="shared" si="2"/>
        <v>2012/13*</v>
      </c>
      <c r="E29" s="6" t="str">
        <f t="shared" si="3"/>
        <v>2012/13*</v>
      </c>
      <c r="F29" s="6" t="str">
        <f t="shared" si="3"/>
        <v>2012/13*</v>
      </c>
      <c r="G29" s="6" t="str">
        <f t="shared" si="3"/>
        <v>2012/13*</v>
      </c>
      <c r="H29" s="6" t="str">
        <f t="shared" si="4"/>
        <v>2012/13*</v>
      </c>
      <c r="I29" s="6" t="str">
        <f t="shared" si="4"/>
        <v>2012/13*</v>
      </c>
      <c r="J29" s="4" t="str">
        <f t="shared" si="4"/>
        <v>2014/15*</v>
      </c>
      <c r="K29" s="4" t="str">
        <f t="shared" si="4"/>
        <v>2014/15*</v>
      </c>
      <c r="L29" s="4" t="str">
        <f>L8</f>
        <v>2014/15*</v>
      </c>
      <c r="M29" s="4" t="str">
        <f>M8</f>
        <v>2014/15*</v>
      </c>
      <c r="N29" s="4" t="str">
        <f>N8</f>
        <v>2014/15*</v>
      </c>
      <c r="O29" s="4" t="str">
        <f t="shared" si="5"/>
        <v>2014/15*</v>
      </c>
      <c r="P29" s="4" t="str">
        <f t="shared" si="5"/>
        <v>2014/15*</v>
      </c>
      <c r="Q29" s="4" t="str">
        <f t="shared" si="5"/>
        <v>2014/15*</v>
      </c>
      <c r="R29" s="4" t="str">
        <f>R8</f>
        <v>2014/15*</v>
      </c>
    </row>
    <row r="30" spans="1:18" ht="12.75">
      <c r="A30" s="98" t="s">
        <v>5</v>
      </c>
      <c r="B30" s="80" t="s">
        <v>10</v>
      </c>
      <c r="C30" s="80" t="s">
        <v>10</v>
      </c>
      <c r="D30" s="80" t="s">
        <v>10</v>
      </c>
      <c r="E30" s="80" t="s">
        <v>10</v>
      </c>
      <c r="F30" s="80" t="s">
        <v>10</v>
      </c>
      <c r="G30" s="80" t="s">
        <v>10</v>
      </c>
      <c r="H30" s="80" t="s">
        <v>10</v>
      </c>
      <c r="I30" s="80" t="s">
        <v>10</v>
      </c>
      <c r="J30" s="24" t="s">
        <v>10</v>
      </c>
      <c r="K30" s="24" t="s">
        <v>10</v>
      </c>
      <c r="L30" s="24" t="s">
        <v>10</v>
      </c>
      <c r="M30" s="24" t="s">
        <v>10</v>
      </c>
      <c r="N30" s="24" t="s">
        <v>10</v>
      </c>
      <c r="O30" s="24" t="s">
        <v>10</v>
      </c>
      <c r="P30" s="24" t="s">
        <v>10</v>
      </c>
      <c r="Q30" s="24" t="s">
        <v>10</v>
      </c>
      <c r="R30" s="24" t="s">
        <v>10</v>
      </c>
    </row>
    <row r="31" spans="1:18" ht="12.75">
      <c r="A31" s="99"/>
      <c r="B31" s="66"/>
      <c r="C31" s="66"/>
      <c r="D31" s="66"/>
      <c r="E31" s="66"/>
      <c r="F31" s="66"/>
      <c r="G31" s="66"/>
      <c r="H31" s="66"/>
      <c r="I31" s="6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12.75">
      <c r="A32" s="100" t="s">
        <v>48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/>
      <c r="K32" s="56">
        <v>0</v>
      </c>
      <c r="L32" s="56">
        <v>0</v>
      </c>
      <c r="M32" s="56"/>
      <c r="N32" s="56"/>
      <c r="O32" s="56"/>
      <c r="P32" s="56"/>
      <c r="Q32" s="56"/>
      <c r="R32" s="56"/>
    </row>
    <row r="33" spans="1:18" ht="12.75">
      <c r="A33" s="100" t="s">
        <v>49</v>
      </c>
      <c r="B33" s="56">
        <v>0</v>
      </c>
      <c r="C33" s="56">
        <v>0.1</v>
      </c>
      <c r="D33" s="56">
        <v>0.1</v>
      </c>
      <c r="E33" s="56">
        <v>0.1</v>
      </c>
      <c r="F33" s="56">
        <v>0.1</v>
      </c>
      <c r="G33" s="56">
        <v>0.1</v>
      </c>
      <c r="H33" s="56">
        <v>0.1</v>
      </c>
      <c r="I33" s="56">
        <v>0.1</v>
      </c>
      <c r="J33" s="56"/>
      <c r="K33" s="56">
        <v>0.6</v>
      </c>
      <c r="L33" s="56">
        <v>0.6</v>
      </c>
      <c r="M33" s="56"/>
      <c r="N33" s="56"/>
      <c r="O33" s="56"/>
      <c r="P33" s="56"/>
      <c r="Q33" s="56"/>
      <c r="R33" s="56"/>
    </row>
    <row r="34" spans="1:18" ht="12.75">
      <c r="A34" s="100" t="s">
        <v>50</v>
      </c>
      <c r="B34" s="56">
        <v>308</v>
      </c>
      <c r="C34" s="56">
        <v>275</v>
      </c>
      <c r="D34" s="56">
        <v>275</v>
      </c>
      <c r="E34" s="56">
        <v>275</v>
      </c>
      <c r="F34" s="56">
        <v>286</v>
      </c>
      <c r="G34" s="56">
        <v>297</v>
      </c>
      <c r="H34" s="56">
        <v>297</v>
      </c>
      <c r="I34" s="56">
        <v>297</v>
      </c>
      <c r="J34" s="56"/>
      <c r="K34" s="56">
        <v>393.75</v>
      </c>
      <c r="L34" s="56">
        <v>420</v>
      </c>
      <c r="M34" s="56"/>
      <c r="N34" s="56"/>
      <c r="O34" s="56"/>
      <c r="P34" s="56"/>
      <c r="Q34" s="56"/>
      <c r="R34" s="56"/>
    </row>
    <row r="35" spans="1:18" ht="12.75">
      <c r="A35" s="100" t="s">
        <v>51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/>
      <c r="K35" s="56">
        <v>0</v>
      </c>
      <c r="L35" s="56">
        <v>0</v>
      </c>
      <c r="M35" s="56"/>
      <c r="N35" s="56"/>
      <c r="O35" s="56"/>
      <c r="P35" s="56"/>
      <c r="Q35" s="56"/>
      <c r="R35" s="56"/>
    </row>
    <row r="36" spans="1:18" ht="12.75">
      <c r="A36" s="100" t="s">
        <v>7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/>
      <c r="K36" s="56">
        <v>0</v>
      </c>
      <c r="L36" s="56">
        <v>0</v>
      </c>
      <c r="M36" s="56"/>
      <c r="N36" s="56"/>
      <c r="O36" s="56"/>
      <c r="P36" s="56"/>
      <c r="Q36" s="56"/>
      <c r="R36" s="56"/>
    </row>
    <row r="37" spans="1:18" ht="12.75">
      <c r="A37" s="100" t="s">
        <v>8</v>
      </c>
      <c r="B37" s="56">
        <v>10.89</v>
      </c>
      <c r="C37" s="56">
        <v>10.23</v>
      </c>
      <c r="D37" s="56">
        <v>10.23</v>
      </c>
      <c r="E37" s="56">
        <v>10.23</v>
      </c>
      <c r="F37" s="56">
        <v>10.23</v>
      </c>
      <c r="G37" s="56">
        <v>10.23</v>
      </c>
      <c r="H37" s="56">
        <v>10.23</v>
      </c>
      <c r="I37" s="56">
        <v>10.23</v>
      </c>
      <c r="J37" s="56"/>
      <c r="K37" s="56">
        <v>3.3</v>
      </c>
      <c r="L37" s="56">
        <v>4.4</v>
      </c>
      <c r="M37" s="56"/>
      <c r="N37" s="56"/>
      <c r="O37" s="56"/>
      <c r="P37" s="56"/>
      <c r="Q37" s="56"/>
      <c r="R37" s="56"/>
    </row>
    <row r="38" spans="1:18" ht="12.75">
      <c r="A38" s="100" t="s">
        <v>55</v>
      </c>
      <c r="B38" s="56">
        <v>99</v>
      </c>
      <c r="C38" s="56">
        <v>89.1</v>
      </c>
      <c r="D38" s="56">
        <v>89.1</v>
      </c>
      <c r="E38" s="56">
        <v>89.1</v>
      </c>
      <c r="F38" s="56">
        <v>89.1</v>
      </c>
      <c r="G38" s="56">
        <v>89.1</v>
      </c>
      <c r="H38" s="56">
        <v>79.2</v>
      </c>
      <c r="I38" s="56">
        <v>79.2</v>
      </c>
      <c r="J38" s="56"/>
      <c r="K38" s="56">
        <v>45.5</v>
      </c>
      <c r="L38" s="56">
        <v>48.75</v>
      </c>
      <c r="M38" s="56"/>
      <c r="N38" s="56"/>
      <c r="O38" s="56"/>
      <c r="P38" s="56"/>
      <c r="Q38" s="56"/>
      <c r="R38" s="56"/>
    </row>
    <row r="39" spans="1:18" ht="12.75">
      <c r="A39" s="100" t="s">
        <v>9</v>
      </c>
      <c r="B39" s="56">
        <v>5.07</v>
      </c>
      <c r="C39" s="56">
        <v>5.07</v>
      </c>
      <c r="D39" s="56">
        <v>5.07</v>
      </c>
      <c r="E39" s="56">
        <v>5.07</v>
      </c>
      <c r="F39" s="56">
        <v>5.07</v>
      </c>
      <c r="G39" s="56">
        <v>5.07</v>
      </c>
      <c r="H39" s="56">
        <v>5.07</v>
      </c>
      <c r="I39" s="56">
        <v>5.07</v>
      </c>
      <c r="J39" s="56"/>
      <c r="K39" s="56">
        <v>4</v>
      </c>
      <c r="L39" s="56">
        <v>4</v>
      </c>
      <c r="M39" s="56"/>
      <c r="N39" s="56"/>
      <c r="O39" s="56"/>
      <c r="P39" s="56"/>
      <c r="Q39" s="56"/>
      <c r="R39" s="56"/>
    </row>
    <row r="40" spans="1:18" ht="12.75">
      <c r="A40" s="100" t="s">
        <v>53</v>
      </c>
      <c r="B40" s="56">
        <v>201.25</v>
      </c>
      <c r="C40" s="56">
        <v>175</v>
      </c>
      <c r="D40" s="56">
        <v>175</v>
      </c>
      <c r="E40" s="56">
        <v>175</v>
      </c>
      <c r="F40" s="56">
        <v>175</v>
      </c>
      <c r="G40" s="56">
        <v>175</v>
      </c>
      <c r="H40" s="56">
        <v>175</v>
      </c>
      <c r="I40" s="56">
        <v>175</v>
      </c>
      <c r="J40" s="56"/>
      <c r="K40" s="56">
        <v>240</v>
      </c>
      <c r="L40" s="56">
        <v>232.75</v>
      </c>
      <c r="M40" s="56"/>
      <c r="N40" s="56"/>
      <c r="O40" s="56"/>
      <c r="P40" s="56"/>
      <c r="Q40" s="56"/>
      <c r="R40" s="56"/>
    </row>
    <row r="41" spans="1:18" ht="12.75">
      <c r="A41" s="99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240" ht="12.75">
      <c r="A42" s="101" t="s">
        <v>54</v>
      </c>
      <c r="B42" s="79">
        <f aca="true" t="shared" si="6" ref="B42:G42">SUM(B32:B40)</f>
        <v>624.21</v>
      </c>
      <c r="C42" s="79">
        <f t="shared" si="6"/>
        <v>554.5</v>
      </c>
      <c r="D42" s="79">
        <f t="shared" si="6"/>
        <v>554.5</v>
      </c>
      <c r="E42" s="79">
        <f t="shared" si="6"/>
        <v>554.5</v>
      </c>
      <c r="F42" s="79">
        <f t="shared" si="6"/>
        <v>565.5</v>
      </c>
      <c r="G42" s="79">
        <f t="shared" si="6"/>
        <v>576.5</v>
      </c>
      <c r="H42" s="79">
        <f aca="true" t="shared" si="7" ref="H42:N42">SUM(H32:H40)</f>
        <v>566.6</v>
      </c>
      <c r="I42" s="79">
        <f t="shared" si="7"/>
        <v>566.6</v>
      </c>
      <c r="J42" s="79">
        <f t="shared" si="7"/>
        <v>0</v>
      </c>
      <c r="K42" s="79">
        <f t="shared" si="7"/>
        <v>687.1500000000001</v>
      </c>
      <c r="L42" s="79">
        <f t="shared" si="7"/>
        <v>710.5</v>
      </c>
      <c r="M42" s="79">
        <f t="shared" si="7"/>
        <v>0</v>
      </c>
      <c r="N42" s="79">
        <f t="shared" si="7"/>
        <v>0</v>
      </c>
      <c r="O42" s="79"/>
      <c r="P42" s="79"/>
      <c r="Q42" s="79"/>
      <c r="R42" s="79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</row>
    <row r="43" spans="1:18" ht="12.75">
      <c r="A43" s="103"/>
      <c r="B43" s="111"/>
      <c r="C43" s="114"/>
      <c r="D43" s="114"/>
      <c r="E43" s="114"/>
      <c r="F43" s="115"/>
      <c r="G43" s="115"/>
      <c r="H43" s="115"/>
      <c r="I43" s="115"/>
      <c r="J43" s="115"/>
      <c r="K43" s="115"/>
      <c r="L43" s="57"/>
      <c r="M43" s="57"/>
      <c r="N43" s="57"/>
      <c r="O43" s="57"/>
      <c r="P43" s="57"/>
      <c r="Q43" s="57"/>
      <c r="R43" s="57"/>
    </row>
    <row r="44" spans="8:11" ht="12">
      <c r="H44" s="106"/>
      <c r="I44" s="106"/>
      <c r="J44" s="106"/>
      <c r="K44" s="106"/>
    </row>
    <row r="45" spans="8:11" ht="12">
      <c r="H45" s="106"/>
      <c r="I45" s="106"/>
      <c r="J45" s="106"/>
      <c r="K45" s="106"/>
    </row>
    <row r="46" spans="8:11" ht="12">
      <c r="H46" s="106"/>
      <c r="I46" s="106"/>
      <c r="J46" s="106"/>
      <c r="K46" s="106"/>
    </row>
    <row r="47" spans="1:12" ht="12.75">
      <c r="A47" s="95" t="s">
        <v>61</v>
      </c>
      <c r="B47" s="119"/>
      <c r="C47" s="119"/>
      <c r="D47" s="120"/>
      <c r="E47" s="120"/>
      <c r="F47" s="119"/>
      <c r="G47" s="119"/>
      <c r="H47" s="119"/>
      <c r="I47" s="119"/>
      <c r="J47" s="119"/>
      <c r="K47" s="119"/>
      <c r="L47" s="121"/>
    </row>
    <row r="48" spans="1:12" ht="12.75">
      <c r="A48" s="96" t="s">
        <v>58</v>
      </c>
      <c r="B48" s="120"/>
      <c r="C48" s="120"/>
      <c r="D48" s="110"/>
      <c r="E48" s="110"/>
      <c r="F48" s="110"/>
      <c r="G48" s="110"/>
      <c r="H48" s="110"/>
      <c r="I48" s="110"/>
      <c r="J48" s="110"/>
      <c r="K48" s="110"/>
      <c r="L48" s="121"/>
    </row>
    <row r="49" spans="1:18" ht="12.75">
      <c r="A49" s="128"/>
      <c r="B49" s="129" t="str">
        <f aca="true" t="shared" si="8" ref="B49:G49">B8</f>
        <v>2012/13*</v>
      </c>
      <c r="C49" s="129" t="str">
        <f t="shared" si="8"/>
        <v>2012/13*</v>
      </c>
      <c r="D49" s="129" t="str">
        <f t="shared" si="8"/>
        <v>2012/13*</v>
      </c>
      <c r="E49" s="129" t="str">
        <f t="shared" si="8"/>
        <v>2012/13*</v>
      </c>
      <c r="F49" s="129" t="str">
        <f t="shared" si="8"/>
        <v>2012/13*</v>
      </c>
      <c r="G49" s="129" t="str">
        <f t="shared" si="8"/>
        <v>2012/13*</v>
      </c>
      <c r="H49" s="129" t="str">
        <f aca="true" t="shared" si="9" ref="H49:M49">H8</f>
        <v>2012/13*</v>
      </c>
      <c r="I49" s="129" t="str">
        <f t="shared" si="9"/>
        <v>2012/13*</v>
      </c>
      <c r="J49" s="129" t="str">
        <f t="shared" si="9"/>
        <v>2014/15*</v>
      </c>
      <c r="K49" s="129" t="str">
        <f t="shared" si="9"/>
        <v>2014/15*</v>
      </c>
      <c r="L49" s="129" t="str">
        <f t="shared" si="9"/>
        <v>2014/15*</v>
      </c>
      <c r="M49" s="129" t="str">
        <f t="shared" si="9"/>
        <v>2014/15*</v>
      </c>
      <c r="N49" s="129" t="str">
        <f>N8</f>
        <v>2014/15*</v>
      </c>
      <c r="O49" s="129" t="str">
        <f>O8</f>
        <v>2014/15*</v>
      </c>
      <c r="P49" s="129" t="str">
        <f>P8</f>
        <v>2014/15*</v>
      </c>
      <c r="Q49" s="129" t="str">
        <f>Q8</f>
        <v>2014/15*</v>
      </c>
      <c r="R49" s="129" t="str">
        <f>R8</f>
        <v>2014/15*</v>
      </c>
    </row>
    <row r="50" spans="1:18" ht="12.75">
      <c r="A50" s="128"/>
      <c r="B50" s="130" t="s">
        <v>11</v>
      </c>
      <c r="C50" s="130" t="s">
        <v>11</v>
      </c>
      <c r="D50" s="130" t="s">
        <v>11</v>
      </c>
      <c r="E50" s="130" t="s">
        <v>11</v>
      </c>
      <c r="F50" s="130" t="s">
        <v>11</v>
      </c>
      <c r="G50" s="130" t="s">
        <v>11</v>
      </c>
      <c r="H50" s="130" t="s">
        <v>11</v>
      </c>
      <c r="I50" s="130" t="s">
        <v>11</v>
      </c>
      <c r="J50" s="130" t="s">
        <v>11</v>
      </c>
      <c r="K50" s="130" t="s">
        <v>11</v>
      </c>
      <c r="L50" s="130" t="s">
        <v>11</v>
      </c>
      <c r="M50" s="130" t="s">
        <v>11</v>
      </c>
      <c r="N50" s="130" t="s">
        <v>11</v>
      </c>
      <c r="O50" s="130" t="s">
        <v>11</v>
      </c>
      <c r="P50" s="130" t="s">
        <v>11</v>
      </c>
      <c r="Q50" s="130" t="s">
        <v>11</v>
      </c>
      <c r="R50" s="130" t="s">
        <v>11</v>
      </c>
    </row>
    <row r="51" spans="1:18" ht="12.75">
      <c r="A51" s="124" t="s">
        <v>48</v>
      </c>
      <c r="B51" s="131"/>
      <c r="C51" s="131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 ht="12.75">
      <c r="A52" s="125" t="s">
        <v>49</v>
      </c>
      <c r="B52" s="122"/>
      <c r="C52" s="122">
        <f aca="true" t="shared" si="10" ref="B52:C59">C33/C12</f>
        <v>0.5</v>
      </c>
      <c r="D52" s="122">
        <f aca="true" t="shared" si="11" ref="D52:F53">D33/D12</f>
        <v>0.5</v>
      </c>
      <c r="E52" s="122">
        <f t="shared" si="11"/>
        <v>0.5</v>
      </c>
      <c r="F52" s="122">
        <f t="shared" si="11"/>
        <v>0.5</v>
      </c>
      <c r="G52" s="122">
        <f aca="true" t="shared" si="12" ref="G52:I53">G33/G12</f>
        <v>0.5</v>
      </c>
      <c r="H52" s="122">
        <f t="shared" si="12"/>
        <v>0.5</v>
      </c>
      <c r="I52" s="122">
        <f t="shared" si="12"/>
        <v>0.5</v>
      </c>
      <c r="J52" s="122"/>
      <c r="K52" s="122">
        <f aca="true" t="shared" si="13" ref="K52:N53">K33/K12</f>
        <v>1.2</v>
      </c>
      <c r="L52" s="122">
        <f t="shared" si="13"/>
        <v>1.2</v>
      </c>
      <c r="M52" s="122" t="e">
        <f t="shared" si="13"/>
        <v>#DIV/0!</v>
      </c>
      <c r="N52" s="122" t="e">
        <f t="shared" si="13"/>
        <v>#DIV/0!</v>
      </c>
      <c r="O52" s="122"/>
      <c r="P52" s="122"/>
      <c r="Q52" s="122"/>
      <c r="R52" s="122"/>
    </row>
    <row r="53" spans="1:18" ht="12.75">
      <c r="A53" s="125" t="s">
        <v>50</v>
      </c>
      <c r="B53" s="122">
        <f t="shared" si="10"/>
        <v>1.4</v>
      </c>
      <c r="C53" s="122">
        <f t="shared" si="10"/>
        <v>1.25</v>
      </c>
      <c r="D53" s="122">
        <f t="shared" si="11"/>
        <v>1.25</v>
      </c>
      <c r="E53" s="122">
        <f t="shared" si="11"/>
        <v>1.25</v>
      </c>
      <c r="F53" s="122">
        <f t="shared" si="11"/>
        <v>1.3</v>
      </c>
      <c r="G53" s="122">
        <f t="shared" si="12"/>
        <v>1.35</v>
      </c>
      <c r="H53" s="122">
        <f t="shared" si="12"/>
        <v>1.35</v>
      </c>
      <c r="I53" s="122">
        <f t="shared" si="12"/>
        <v>1.35</v>
      </c>
      <c r="J53" s="122" t="e">
        <f>J34/J13</f>
        <v>#DIV/0!</v>
      </c>
      <c r="K53" s="122">
        <f t="shared" si="13"/>
        <v>1.05</v>
      </c>
      <c r="L53" s="122">
        <f t="shared" si="13"/>
        <v>1.05</v>
      </c>
      <c r="M53" s="122" t="e">
        <f t="shared" si="13"/>
        <v>#DIV/0!</v>
      </c>
      <c r="N53" s="122" t="e">
        <f t="shared" si="13"/>
        <v>#DIV/0!</v>
      </c>
      <c r="O53" s="122"/>
      <c r="P53" s="122"/>
      <c r="Q53" s="122"/>
      <c r="R53" s="122"/>
    </row>
    <row r="54" spans="1:18" ht="12.75">
      <c r="A54" s="125" t="s">
        <v>51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125" t="s">
        <v>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125" t="s">
        <v>8</v>
      </c>
      <c r="B56" s="122">
        <f t="shared" si="10"/>
        <v>1.6500000000000001</v>
      </c>
      <c r="C56" s="122">
        <f t="shared" si="10"/>
        <v>1.55</v>
      </c>
      <c r="D56" s="122">
        <f aca="true" t="shared" si="14" ref="D56:E59">D37/D16</f>
        <v>1.55</v>
      </c>
      <c r="E56" s="122">
        <f t="shared" si="14"/>
        <v>1.55</v>
      </c>
      <c r="F56" s="122">
        <f aca="true" t="shared" si="15" ref="F56:G59">F37/F16</f>
        <v>1.55</v>
      </c>
      <c r="G56" s="122">
        <f t="shared" si="15"/>
        <v>1.55</v>
      </c>
      <c r="H56" s="122">
        <f aca="true" t="shared" si="16" ref="H56:I59">H37/H16</f>
        <v>1.55</v>
      </c>
      <c r="I56" s="122">
        <f t="shared" si="16"/>
        <v>1.55</v>
      </c>
      <c r="J56" s="122" t="e">
        <f aca="true" t="shared" si="17" ref="J56:K59">J37/J16</f>
        <v>#DIV/0!</v>
      </c>
      <c r="K56" s="122">
        <f t="shared" si="17"/>
        <v>1.0999999999999999</v>
      </c>
      <c r="L56" s="122">
        <f aca="true" t="shared" si="18" ref="L56:N59">L37/L16</f>
        <v>1.1</v>
      </c>
      <c r="M56" s="122" t="e">
        <f t="shared" si="18"/>
        <v>#DIV/0!</v>
      </c>
      <c r="N56" s="122" t="e">
        <f t="shared" si="18"/>
        <v>#DIV/0!</v>
      </c>
      <c r="O56" s="122"/>
      <c r="P56" s="122"/>
      <c r="Q56" s="122"/>
      <c r="R56" s="122"/>
    </row>
    <row r="57" spans="1:18" ht="12.75">
      <c r="A57" s="125" t="s">
        <v>55</v>
      </c>
      <c r="B57" s="122">
        <f t="shared" si="10"/>
        <v>1</v>
      </c>
      <c r="C57" s="122">
        <f t="shared" si="10"/>
        <v>0.8999999999999999</v>
      </c>
      <c r="D57" s="122">
        <f t="shared" si="14"/>
        <v>0.8999999999999999</v>
      </c>
      <c r="E57" s="122">
        <f t="shared" si="14"/>
        <v>0.8999999999999999</v>
      </c>
      <c r="F57" s="122">
        <f t="shared" si="15"/>
        <v>0.8999999999999999</v>
      </c>
      <c r="G57" s="122">
        <f t="shared" si="15"/>
        <v>0.8999999999999999</v>
      </c>
      <c r="H57" s="122">
        <f t="shared" si="16"/>
        <v>0.8</v>
      </c>
      <c r="I57" s="122">
        <f t="shared" si="16"/>
        <v>0.8</v>
      </c>
      <c r="J57" s="122" t="e">
        <f t="shared" si="17"/>
        <v>#DIV/0!</v>
      </c>
      <c r="K57" s="122">
        <f t="shared" si="17"/>
        <v>0.7</v>
      </c>
      <c r="L57" s="122">
        <f t="shared" si="18"/>
        <v>0.75</v>
      </c>
      <c r="M57" s="122" t="e">
        <f t="shared" si="18"/>
        <v>#DIV/0!</v>
      </c>
      <c r="N57" s="122" t="e">
        <f t="shared" si="18"/>
        <v>#DIV/0!</v>
      </c>
      <c r="O57" s="122"/>
      <c r="P57" s="122"/>
      <c r="Q57" s="122"/>
      <c r="R57" s="122"/>
    </row>
    <row r="58" spans="1:18" ht="12.75">
      <c r="A58" s="125" t="s">
        <v>9</v>
      </c>
      <c r="B58" s="122">
        <f t="shared" si="10"/>
        <v>1.3</v>
      </c>
      <c r="C58" s="122">
        <f t="shared" si="10"/>
        <v>1.3</v>
      </c>
      <c r="D58" s="122">
        <f t="shared" si="14"/>
        <v>1.3</v>
      </c>
      <c r="E58" s="122">
        <f t="shared" si="14"/>
        <v>1.3</v>
      </c>
      <c r="F58" s="122">
        <f t="shared" si="15"/>
        <v>1.3</v>
      </c>
      <c r="G58" s="122">
        <f t="shared" si="15"/>
        <v>1.3</v>
      </c>
      <c r="H58" s="122">
        <f t="shared" si="16"/>
        <v>1.3</v>
      </c>
      <c r="I58" s="122">
        <f t="shared" si="16"/>
        <v>1.3</v>
      </c>
      <c r="J58" s="122" t="e">
        <f t="shared" si="17"/>
        <v>#DIV/0!</v>
      </c>
      <c r="K58" s="122">
        <f t="shared" si="17"/>
        <v>1</v>
      </c>
      <c r="L58" s="122">
        <f t="shared" si="18"/>
        <v>1</v>
      </c>
      <c r="M58" s="122" t="e">
        <f t="shared" si="18"/>
        <v>#DIV/0!</v>
      </c>
      <c r="N58" s="122" t="e">
        <f t="shared" si="18"/>
        <v>#DIV/0!</v>
      </c>
      <c r="O58" s="122"/>
      <c r="P58" s="122"/>
      <c r="Q58" s="122"/>
      <c r="R58" s="122"/>
    </row>
    <row r="59" spans="1:18" ht="12.75">
      <c r="A59" s="125" t="s">
        <v>53</v>
      </c>
      <c r="B59" s="122">
        <f t="shared" si="10"/>
        <v>1.15</v>
      </c>
      <c r="C59" s="122">
        <f t="shared" si="10"/>
        <v>1</v>
      </c>
      <c r="D59" s="122">
        <f t="shared" si="14"/>
        <v>1</v>
      </c>
      <c r="E59" s="122">
        <f t="shared" si="14"/>
        <v>1</v>
      </c>
      <c r="F59" s="122">
        <f t="shared" si="15"/>
        <v>1</v>
      </c>
      <c r="G59" s="122">
        <f t="shared" si="15"/>
        <v>1</v>
      </c>
      <c r="H59" s="122">
        <f t="shared" si="16"/>
        <v>1</v>
      </c>
      <c r="I59" s="122">
        <f t="shared" si="16"/>
        <v>1</v>
      </c>
      <c r="J59" s="122" t="e">
        <f t="shared" si="17"/>
        <v>#DIV/0!</v>
      </c>
      <c r="K59" s="122">
        <f t="shared" si="17"/>
        <v>1</v>
      </c>
      <c r="L59" s="122">
        <f t="shared" si="18"/>
        <v>0.95</v>
      </c>
      <c r="M59" s="122" t="e">
        <f t="shared" si="18"/>
        <v>#DIV/0!</v>
      </c>
      <c r="N59" s="122" t="e">
        <f t="shared" si="18"/>
        <v>#DIV/0!</v>
      </c>
      <c r="O59" s="122"/>
      <c r="P59" s="122"/>
      <c r="Q59" s="122"/>
      <c r="R59" s="122"/>
    </row>
    <row r="60" spans="1:18" ht="12.75">
      <c r="A60" s="126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127" t="s">
        <v>71</v>
      </c>
      <c r="B61" s="132">
        <f aca="true" t="shared" si="19" ref="B61:G61">B42/B21</f>
        <v>1.2372844400396432</v>
      </c>
      <c r="C61" s="132">
        <f t="shared" si="19"/>
        <v>1.098672478700218</v>
      </c>
      <c r="D61" s="132">
        <f t="shared" si="19"/>
        <v>1.098672478700218</v>
      </c>
      <c r="E61" s="132">
        <f t="shared" si="19"/>
        <v>1.098672478700218</v>
      </c>
      <c r="F61" s="132">
        <f t="shared" si="19"/>
        <v>1.1204676045175352</v>
      </c>
      <c r="G61" s="132">
        <f t="shared" si="19"/>
        <v>1.1422627303348525</v>
      </c>
      <c r="H61" s="132">
        <f aca="true" t="shared" si="20" ref="H61:N61">H42/H21</f>
        <v>1.1226471170992671</v>
      </c>
      <c r="I61" s="132">
        <f t="shared" si="20"/>
        <v>1.1226471170992671</v>
      </c>
      <c r="J61" s="140">
        <f t="shared" si="20"/>
        <v>0</v>
      </c>
      <c r="K61" s="132">
        <f t="shared" si="20"/>
        <v>0.9994909090909092</v>
      </c>
      <c r="L61" s="132">
        <f t="shared" si="20"/>
        <v>0.988865692414753</v>
      </c>
      <c r="M61" s="132" t="e">
        <f t="shared" si="20"/>
        <v>#DIV/0!</v>
      </c>
      <c r="N61" s="132" t="e">
        <f t="shared" si="20"/>
        <v>#DIV/0!</v>
      </c>
      <c r="O61" s="132"/>
      <c r="P61" s="132"/>
      <c r="Q61" s="132"/>
      <c r="R61" s="132"/>
    </row>
    <row r="62" spans="1:12" ht="12">
      <c r="A62" s="121"/>
      <c r="B62" s="119"/>
      <c r="C62" s="119"/>
      <c r="D62" s="119"/>
      <c r="E62" s="119"/>
      <c r="F62" s="119"/>
      <c r="G62" s="119"/>
      <c r="H62" s="121"/>
      <c r="I62" s="121"/>
      <c r="J62" s="121"/>
      <c r="K62" s="121"/>
      <c r="L62" s="121"/>
    </row>
    <row r="63" spans="1:12" ht="12">
      <c r="A63" s="121"/>
      <c r="B63" s="119"/>
      <c r="C63" s="119"/>
      <c r="D63" s="119"/>
      <c r="E63" s="119"/>
      <c r="F63" s="119"/>
      <c r="G63" s="119"/>
      <c r="H63" s="121"/>
      <c r="I63" s="121"/>
      <c r="J63" s="121"/>
      <c r="K63" s="121"/>
      <c r="L63" s="121"/>
    </row>
    <row r="64" spans="1:12" ht="12">
      <c r="A64" s="121"/>
      <c r="B64" s="119"/>
      <c r="C64" s="119"/>
      <c r="D64" s="119"/>
      <c r="E64" s="119"/>
      <c r="F64" s="119"/>
      <c r="G64" s="119"/>
      <c r="H64" s="121"/>
      <c r="I64" s="121"/>
      <c r="J64" s="121"/>
      <c r="K64" s="121"/>
      <c r="L64" s="121"/>
    </row>
    <row r="65" spans="1:12" ht="12">
      <c r="A65" s="121"/>
      <c r="B65" s="119"/>
      <c r="C65" s="119"/>
      <c r="D65" s="119"/>
      <c r="E65" s="119"/>
      <c r="F65" s="119"/>
      <c r="G65" s="119"/>
      <c r="H65" s="121"/>
      <c r="I65" s="121"/>
      <c r="J65" s="121"/>
      <c r="K65" s="121"/>
      <c r="L65" s="121"/>
    </row>
  </sheetData>
  <sheetProtection/>
  <printOptions/>
  <pageMargins left="0.7086614173228347" right="0.7086614173228347" top="0.36" bottom="0.7480314960629921" header="0.31496062992125984" footer="0.31496062992125984"/>
  <pageSetup fitToHeight="0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Christiaan Vercueil</cp:lastModifiedBy>
  <cp:lastPrinted>2011-06-14T05:31:34Z</cp:lastPrinted>
  <dcterms:created xsi:type="dcterms:W3CDTF">2004-04-30T06:50:06Z</dcterms:created>
  <dcterms:modified xsi:type="dcterms:W3CDTF">2023-06-20T08:41:16Z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Petru Fourie</vt:lpwstr>
  </property>
  <property fmtid="{D5CDD505-2E9C-101B-9397-08002B2CF9AE}" pid="3" name="Order">
    <vt:lpwstr>14421400.0000000</vt:lpwstr>
  </property>
  <property fmtid="{D5CDD505-2E9C-101B-9397-08002B2CF9AE}" pid="4" name="display_urn:schemas-microsoft-com:office:office#Author">
    <vt:lpwstr>Petru Fourie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display_urn:schemas-microsoft-com:office:office#SharedWithUsers">
    <vt:lpwstr>Godfrey Kgatle</vt:lpwstr>
  </property>
  <property fmtid="{D5CDD505-2E9C-101B-9397-08002B2CF9AE}" pid="9" name="SharedWithUsers">
    <vt:lpwstr>321;#Godfrey Kgatle</vt:lpwstr>
  </property>
</Properties>
</file>