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55" windowHeight="5955" tabRatio="926" activeTab="0"/>
  </bookViews>
  <sheets>
    <sheet name="Koring Konvensioneel" sheetId="1" r:id="rId1"/>
    <sheet name="Koring spoorverkeer" sheetId="2" r:id="rId2"/>
    <sheet name="Inset pryse" sheetId="3" state="hidden" r:id="rId3"/>
    <sheet name="Diesel" sheetId="4" state="hidden" r:id="rId4"/>
    <sheet name="Herst w" sheetId="5" state="hidden" r:id="rId5"/>
  </sheets>
  <definedNames>
    <definedName name="_xlnm.Print_Area" localSheetId="0">'Koring Konvensioneel'!$A$1:$I$58</definedName>
    <definedName name="_xlnm.Print_Area" localSheetId="1">'Koring spoorverkeer'!$A$1:$I$57</definedName>
  </definedNames>
  <calcPr fullCalcOnLoad="1"/>
</workbook>
</file>

<file path=xl/sharedStrings.xml><?xml version="1.0" encoding="utf-8"?>
<sst xmlns="http://schemas.openxmlformats.org/spreadsheetml/2006/main" count="264" uniqueCount="157">
  <si>
    <t>Amonium sulfaat</t>
  </si>
  <si>
    <t>Sulfiel urea bv Reaper</t>
  </si>
  <si>
    <t>Sulfiel urea Bv Enhanser</t>
  </si>
  <si>
    <t>Upgrade @200 l water gespuit</t>
  </si>
  <si>
    <t>Bromoxinul</t>
  </si>
  <si>
    <t>Gaucho</t>
  </si>
  <si>
    <t>Metasystox</t>
  </si>
  <si>
    <t>Parathion</t>
  </si>
  <si>
    <t>Rip</t>
  </si>
  <si>
    <t>Koring planter</t>
  </si>
  <si>
    <t>Cyperfos</t>
  </si>
  <si>
    <t>Kalkstrooier (55-60kw 2x)</t>
  </si>
  <si>
    <t>Dis 100-110</t>
  </si>
  <si>
    <t>Ploeg 100</t>
  </si>
  <si>
    <t>Merk van rye 55-60</t>
  </si>
  <si>
    <t>Beitelploeg 100</t>
  </si>
  <si>
    <t>Rolsrtaaf 75</t>
  </si>
  <si>
    <t>Rolmoer 55-60</t>
  </si>
  <si>
    <t>Wydwerkskoffel 100</t>
  </si>
  <si>
    <t xml:space="preserve">WINS / (VERLIES) BO TOTALE KOSTE SONDER DIREKTE BEMAKINGKOSTE EN WINS R/HA BY VERSKILLENDE </t>
  </si>
  <si>
    <t>KAN (28) met S (top bemesting)</t>
  </si>
  <si>
    <t>Oesversekering (Hael Brand Diefstal)</t>
  </si>
  <si>
    <t>Rand/ton</t>
  </si>
  <si>
    <t>Gekoopte saad</t>
  </si>
  <si>
    <t>kg /ha</t>
  </si>
  <si>
    <t>Kalk</t>
  </si>
  <si>
    <t>l/ha</t>
  </si>
  <si>
    <t>R/ha</t>
  </si>
  <si>
    <t>kg/ha</t>
  </si>
  <si>
    <t>Lugspuit</t>
  </si>
  <si>
    <t>Losarbeid</t>
  </si>
  <si>
    <t>Produksiekrediet rente R/ha</t>
  </si>
  <si>
    <t>OPBRENGS TON/HA</t>
  </si>
  <si>
    <t>REPARASIES</t>
  </si>
  <si>
    <t>gedoen</t>
  </si>
  <si>
    <t>Kere aksie</t>
  </si>
  <si>
    <t xml:space="preserve">Kontrakstroop </t>
  </si>
  <si>
    <t>Liter Brandstof vir bewerking tot plant</t>
  </si>
  <si>
    <t>Liter Brandstof vir na plant tot voor stroop</t>
  </si>
  <si>
    <t>Liter Brandstof vir stroop en wegry</t>
  </si>
  <si>
    <t>Kalkstrooier</t>
  </si>
  <si>
    <t>Onkruid / Plaagdoderspuit</t>
  </si>
  <si>
    <t>Droogkoste</t>
  </si>
  <si>
    <t>Verpakking en Pakmateriaal</t>
  </si>
  <si>
    <t>BRANDSTOF GEBRUIK</t>
  </si>
  <si>
    <t>AKSIES GEDOEN</t>
  </si>
  <si>
    <t>N</t>
  </si>
  <si>
    <t>P</t>
  </si>
  <si>
    <t>K</t>
  </si>
  <si>
    <t>Ploeg (Ligte grond)</t>
  </si>
  <si>
    <t>Call Opsie</t>
  </si>
  <si>
    <t>MCPA</t>
  </si>
  <si>
    <t>Koringstroper</t>
  </si>
  <si>
    <t>Plaasvervoer - Wintergewasse</t>
  </si>
  <si>
    <t>Put Opsie</t>
  </si>
  <si>
    <t>g aktief/ha</t>
  </si>
  <si>
    <t>Treflan</t>
  </si>
  <si>
    <t xml:space="preserve">Cossak </t>
  </si>
  <si>
    <t xml:space="preserve">Biocult </t>
  </si>
  <si>
    <t>L/ha</t>
  </si>
  <si>
    <r>
      <t xml:space="preserve">Simazine </t>
    </r>
    <r>
      <rPr>
        <sz val="10"/>
        <color indexed="14"/>
        <rFont val="Arial"/>
        <family val="2"/>
      </rPr>
      <t>Bv Simazol</t>
    </r>
  </si>
  <si>
    <r>
      <t xml:space="preserve">Atrazine </t>
    </r>
    <r>
      <rPr>
        <sz val="10"/>
        <color indexed="14"/>
        <rFont val="Arial"/>
        <family val="2"/>
      </rPr>
      <t xml:space="preserve">Bv Atrazine 500 Sc </t>
    </r>
  </si>
  <si>
    <r>
      <t xml:space="preserve">Ethametsulfuron methyl </t>
    </r>
    <r>
      <rPr>
        <sz val="10"/>
        <color indexed="14"/>
        <rFont val="Arial"/>
        <family val="2"/>
      </rPr>
      <t>Bv Lomex</t>
    </r>
  </si>
  <si>
    <r>
      <t xml:space="preserve">Bromoxynil </t>
    </r>
    <r>
      <rPr>
        <sz val="10"/>
        <color indexed="14"/>
        <rFont val="Arial"/>
        <family val="2"/>
      </rPr>
      <t>Bv Bromoxynil 225 EC</t>
    </r>
  </si>
  <si>
    <r>
      <t xml:space="preserve">Cycloxydim EC </t>
    </r>
    <r>
      <rPr>
        <sz val="10"/>
        <color indexed="14"/>
        <rFont val="Arial"/>
        <family val="2"/>
      </rPr>
      <t>Bv Focus Ultra</t>
    </r>
  </si>
  <si>
    <r>
      <t xml:space="preserve">Paraquat dichloride </t>
    </r>
    <r>
      <rPr>
        <sz val="10"/>
        <color indexed="14"/>
        <rFont val="Arial"/>
        <family val="2"/>
      </rPr>
      <t>bv Gramoxone</t>
    </r>
  </si>
  <si>
    <t>Koring stroper</t>
  </si>
  <si>
    <t>a</t>
  </si>
  <si>
    <t>b</t>
  </si>
  <si>
    <t>Insetversekering teen 'n % van versekerde bedrag</t>
  </si>
  <si>
    <t>BEWERKINGS OM BRANDSTOF EN REPARASIEKOSTE TE BEREKEN</t>
  </si>
  <si>
    <t xml:space="preserve">BRANDSTOF </t>
  </si>
  <si>
    <t>REPERASIES VERWAG</t>
  </si>
  <si>
    <r>
      <t xml:space="preserve">Metsulfuon-methyl </t>
    </r>
    <r>
      <rPr>
        <sz val="10"/>
        <color indexed="14"/>
        <rFont val="Arial"/>
        <family val="2"/>
      </rPr>
      <t>Bv Harmony-m</t>
    </r>
  </si>
  <si>
    <r>
      <t xml:space="preserve">Plantluise ea: </t>
    </r>
    <r>
      <rPr>
        <sz val="10"/>
        <color indexed="14"/>
        <rFont val="Arial"/>
        <family val="2"/>
      </rPr>
      <t>Bv Mospilan</t>
    </r>
  </si>
  <si>
    <r>
      <t xml:space="preserve">Swamme </t>
    </r>
    <r>
      <rPr>
        <sz val="10"/>
        <color indexed="14"/>
        <rFont val="Arial"/>
        <family val="2"/>
      </rPr>
      <t xml:space="preserve">Bv Bumper </t>
    </r>
  </si>
  <si>
    <r>
      <t xml:space="preserve">Paraquat </t>
    </r>
    <r>
      <rPr>
        <sz val="10"/>
        <color indexed="14"/>
        <rFont val="Arial"/>
        <family val="2"/>
      </rPr>
      <t>Bv Paragone</t>
    </r>
  </si>
  <si>
    <r>
      <t xml:space="preserve">Sulfoniel Ureas: </t>
    </r>
    <r>
      <rPr>
        <sz val="10"/>
        <color indexed="14"/>
        <rFont val="Arial"/>
        <family val="2"/>
      </rPr>
      <t>Bv Logran 75 wg</t>
    </r>
  </si>
  <si>
    <t>g,l/ha</t>
  </si>
  <si>
    <r>
      <t xml:space="preserve">Benatter: </t>
    </r>
    <r>
      <rPr>
        <sz val="10"/>
        <color indexed="14"/>
        <rFont val="Arial"/>
        <family val="2"/>
      </rPr>
      <t>Bv Balista</t>
    </r>
  </si>
  <si>
    <r>
      <t xml:space="preserve">Bolworm: </t>
    </r>
    <r>
      <rPr>
        <sz val="10"/>
        <color indexed="14"/>
        <rFont val="Arial"/>
        <family val="2"/>
      </rPr>
      <t>Bv Methomyl</t>
    </r>
  </si>
  <si>
    <r>
      <t xml:space="preserve">Swamdoder: </t>
    </r>
    <r>
      <rPr>
        <sz val="10"/>
        <color indexed="14"/>
        <rFont val="Arial"/>
        <family val="2"/>
      </rPr>
      <t>Bv Opus</t>
    </r>
  </si>
  <si>
    <r>
      <t>Swamdoder:</t>
    </r>
    <r>
      <rPr>
        <sz val="10"/>
        <color indexed="14"/>
        <rFont val="Arial"/>
        <family val="2"/>
      </rPr>
      <t xml:space="preserve"> Bv Bumper </t>
    </r>
  </si>
  <si>
    <r>
      <t xml:space="preserve">Plantluise: </t>
    </r>
    <r>
      <rPr>
        <sz val="10"/>
        <color indexed="14"/>
        <rFont val="Arial"/>
        <family val="2"/>
      </rPr>
      <t>Bv Mospilan</t>
    </r>
  </si>
  <si>
    <t>Ploeg (Eenrigting)</t>
  </si>
  <si>
    <t>Beitelploeg</t>
  </si>
  <si>
    <t>Wydwerk Skoffel</t>
  </si>
  <si>
    <t>Kunsmis strooi</t>
  </si>
  <si>
    <t>Saad saai</t>
  </si>
  <si>
    <t>Rol</t>
  </si>
  <si>
    <t>Platsny</t>
  </si>
  <si>
    <t>Liter per ha</t>
  </si>
  <si>
    <t>gebruik</t>
  </si>
  <si>
    <t>bewerk</t>
  </si>
  <si>
    <t>Koste / ha</t>
  </si>
  <si>
    <t xml:space="preserve">Spoorelemente </t>
  </si>
  <si>
    <t>Entstof per ha</t>
  </si>
  <si>
    <t>Cysure</t>
  </si>
  <si>
    <r>
      <t xml:space="preserve">Benatter: </t>
    </r>
    <r>
      <rPr>
        <sz val="10"/>
        <color indexed="14"/>
        <rFont val="Arial"/>
        <family val="2"/>
      </rPr>
      <t>Bv Imiboost</t>
    </r>
  </si>
  <si>
    <r>
      <t xml:space="preserve">Grond insekte: </t>
    </r>
    <r>
      <rPr>
        <sz val="10"/>
        <color indexed="14"/>
        <rFont val="Arial"/>
        <family val="2"/>
      </rPr>
      <t>Bv Cyperfos</t>
    </r>
  </si>
  <si>
    <r>
      <t xml:space="preserve">Insekte </t>
    </r>
    <r>
      <rPr>
        <sz val="10"/>
        <color indexed="14"/>
        <rFont val="Arial"/>
        <family val="2"/>
      </rPr>
      <t>bv. Mospilan</t>
    </r>
  </si>
  <si>
    <r>
      <t xml:space="preserve">Plantluise ea: </t>
    </r>
    <r>
      <rPr>
        <sz val="10"/>
        <color indexed="14"/>
        <rFont val="Arial"/>
        <family val="2"/>
      </rPr>
      <t>Bv Cyperfos 500</t>
    </r>
  </si>
  <si>
    <r>
      <t xml:space="preserve">Grondinsekte: </t>
    </r>
    <r>
      <rPr>
        <sz val="10"/>
        <color indexed="14"/>
        <rFont val="Arial"/>
        <family val="2"/>
      </rPr>
      <t>Bv Cyperfos 500</t>
    </r>
  </si>
  <si>
    <r>
      <t>Bollworm:</t>
    </r>
    <r>
      <rPr>
        <sz val="10"/>
        <color indexed="14"/>
        <rFont val="Arial"/>
        <family val="2"/>
      </rPr>
      <t xml:space="preserve"> Methomex</t>
    </r>
  </si>
  <si>
    <r>
      <t xml:space="preserve">Slakke ea: </t>
    </r>
    <r>
      <rPr>
        <sz val="10"/>
        <color indexed="14"/>
        <rFont val="Arial"/>
        <family val="2"/>
      </rPr>
      <t>Bv Mollxide</t>
    </r>
  </si>
  <si>
    <t>g,kg/L/ha</t>
  </si>
  <si>
    <t>OPBRENGSPEIE EN PLAASHEK PRODUSENTPRYSE VIR BESTE GRADE</t>
  </si>
  <si>
    <t>Pak</t>
  </si>
  <si>
    <t>Graan wegry op 8 ton wa vir 20 Km (L / R per ton)</t>
  </si>
  <si>
    <t>Glyphosate 360 of 500 WDG: Bv Roundup</t>
  </si>
  <si>
    <t>Paraquat Bv Paragone</t>
  </si>
  <si>
    <t>Benatter: Bv Balista</t>
  </si>
  <si>
    <t>Sulfoniel Ureas: Bv Harmony-M</t>
  </si>
  <si>
    <t>Plantluise: Bv Dimethoate</t>
  </si>
  <si>
    <t>Saadbehandeling:Bv Flight 25-120ml/100kg saad</t>
  </si>
  <si>
    <t xml:space="preserve">Swamdoder: Bv Duett </t>
  </si>
  <si>
    <t>Hussar</t>
  </si>
  <si>
    <r>
      <t xml:space="preserve">Benatter: </t>
    </r>
    <r>
      <rPr>
        <sz val="10"/>
        <color indexed="14"/>
        <rFont val="Arial"/>
        <family val="2"/>
      </rPr>
      <t>Bv Foliwett</t>
    </r>
  </si>
  <si>
    <r>
      <t>Saadbehandeling:</t>
    </r>
    <r>
      <rPr>
        <sz val="10"/>
        <color indexed="14"/>
        <rFont val="Arial"/>
        <family val="2"/>
      </rPr>
      <t>Bv Flight 75ml /100kg saad</t>
    </r>
  </si>
  <si>
    <t>2,4-D</t>
  </si>
  <si>
    <t>Plant met  no-till planter</t>
  </si>
  <si>
    <t>Koring Call Opsies</t>
  </si>
  <si>
    <t>Koring Put Opsie</t>
  </si>
  <si>
    <t>Produsent prys raming vir droëland KORING NA KORING KONVENSIONEEL vir die  PRODUKSIEJAAR 2016  / 2017</t>
  </si>
  <si>
    <t>GEWAS SENSITIWITEITSANALISE VIR KORING NA KORING KONVENSIONEEL</t>
  </si>
  <si>
    <t>Produsent prys raming vir droëland KORING SPOORVERKEER vir die  PRODUKSIEJAAR 2016  / 2017</t>
  </si>
  <si>
    <t>GEWAS SENSITIWITEITSANALISE VIR KORING SPOORVERKEER</t>
  </si>
  <si>
    <t>Producer price framework for dry land WHEAT AFTER WHEAT CONVENTIONAL for the PRODUCTION YEAR 2016  / 2017</t>
  </si>
  <si>
    <t>Huidige Produkprys op plaas vir beste graad / Current product price for the best grade (R/TON) (Safex min bemarkingskoste/marketing cost)</t>
  </si>
  <si>
    <t>Beplanningsopbrengs / Estimated yields (ton/ha)</t>
  </si>
  <si>
    <t>Bruto produksiewaarde / Gross production value (R/ha)</t>
  </si>
  <si>
    <t>Direk Toedeelbare veranderlike koste / Direct Allocated Variable costs (R/ha)</t>
  </si>
  <si>
    <t>Saad / Seed</t>
  </si>
  <si>
    <t>Kunsmis / Fertiliser</t>
  </si>
  <si>
    <t>Kalk / Lime</t>
  </si>
  <si>
    <t>Brandstof / Fuel</t>
  </si>
  <si>
    <t>Reparasie / Reparation</t>
  </si>
  <si>
    <t>Onkruiddoders / Herbicide</t>
  </si>
  <si>
    <t>Plaagdoder / Pest control</t>
  </si>
  <si>
    <t>Insetversekering / Input insurance</t>
  </si>
  <si>
    <t>Graanprysverskansing / Hedging</t>
  </si>
  <si>
    <t>Kontrakstroop / Contract Harvesting</t>
  </si>
  <si>
    <t>Oesversekering / Harvest insurance</t>
  </si>
  <si>
    <t>Lugspuit / Crop dusting</t>
  </si>
  <si>
    <t>Losarbeid / Casual labour</t>
  </si>
  <si>
    <t>Droogkoste / Drying cost</t>
  </si>
  <si>
    <t>Verpakking en Pakmateriaal / Packaging and packaging material</t>
  </si>
  <si>
    <t>Produksiekrediet rente / Interest on production R/ha</t>
  </si>
  <si>
    <t>Totale Direk Toedeelbare veranderlike koste / Total Direct Allocated Variable Cost  (R/ha)</t>
  </si>
  <si>
    <t>Totale Oorhoofse koste / Total Operational cost R/ha</t>
  </si>
  <si>
    <t>Totale Koste per ha voor fisiese bemarking / Total cost per ha before marketing cost R/ha</t>
  </si>
  <si>
    <t>Totale koste voor fisiese bemarking / Total cost before physical marketing R/Ton</t>
  </si>
  <si>
    <t>Totale bemarkingskoste / Total Marketing cost  R/ton</t>
  </si>
  <si>
    <t>Verwagte minimum Safex prys SONDER wins / Expected minimum Safex price without profit</t>
  </si>
  <si>
    <t>Huidige Safex prys / Current Safex price</t>
  </si>
  <si>
    <t>Producer price framework for dry land WHEAT for the PRODUCTION YEAR 2016  / 2017</t>
  </si>
  <si>
    <t>PLAASHEK PRODUSENTEPRYS R/TON VIR GEMIDDELDE GRAAD</t>
  </si>
</sst>
</file>

<file path=xl/styles.xml><?xml version="1.0" encoding="utf-8"?>
<styleSheet xmlns="http://schemas.openxmlformats.org/spreadsheetml/2006/main">
  <numFmts count="5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0_)"/>
    <numFmt numFmtId="182" formatCode="0.000"/>
    <numFmt numFmtId="183" formatCode="mm/dd/yy"/>
    <numFmt numFmtId="184" formatCode="_(* #,##0.000000000000000_);_(* \(#,##0.000000000000000\);_(* &quot;-&quot;???????????????_);_(@_)"/>
    <numFmt numFmtId="185" formatCode="0.0000000000"/>
    <numFmt numFmtId="186" formatCode="[$-409]hh:mm:ss\ AM/PM"/>
    <numFmt numFmtId="187" formatCode="0.0000"/>
    <numFmt numFmtId="188" formatCode="0.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[$-1C09]dd\ mmmm\ yyyy"/>
    <numFmt numFmtId="195" formatCode="[$-436]dd\ mmmm\ yyyy;@"/>
    <numFmt numFmtId="196" formatCode="_ * #,##0.0_ ;_ * \-#,##0.0_ ;_ * &quot;-&quot;_ ;_ @_ 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0.0%"/>
    <numFmt numFmtId="202" formatCode="_(* #,##0.000_);_(* \(#,##0.000\);_(* &quot;-&quot;???_);_(@_)"/>
    <numFmt numFmtId="203" formatCode="_(* #,##0.0000_);_(* \(#,##0.0000\);_(* &quot;-&quot;???_);_(@_)"/>
    <numFmt numFmtId="204" formatCode="_(* #,##0.00_);_(* \(#,##0.00\);_(* &quot;-&quot;???_);_(@_)"/>
    <numFmt numFmtId="205" formatCode="#,##0.00_ ;\-#,##0.00\ "/>
    <numFmt numFmtId="206" formatCode="_ * #,##0.0_ ;_ * \-#,##0.0_ ;_ * &quot;-&quot;?_ ;_ @_ "/>
    <numFmt numFmtId="207" formatCode="_ * #,##0.000_ ;_ * \-#,##0.000_ ;_ * &quot;-&quot;???_ ;_ @_ "/>
    <numFmt numFmtId="208" formatCode="_ * #,##0.0000_ ;_ * \-#,##0.0000_ ;_ * &quot;-&quot;??_ ;_ @_ 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1" fillId="34" borderId="11" xfId="0" applyFont="1" applyFill="1" applyBorder="1" applyAlignment="1" applyProtection="1">
      <alignment horizontal="left"/>
      <protection hidden="1"/>
    </xf>
    <xf numFmtId="0" fontId="0" fillId="34" borderId="12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Continuous"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181" fontId="1" fillId="35" borderId="15" xfId="0" applyNumberFormat="1" applyFont="1" applyFill="1" applyBorder="1" applyAlignment="1" applyProtection="1">
      <alignment horizontal="right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0" fillId="35" borderId="11" xfId="0" applyFont="1" applyFill="1" applyBorder="1" applyAlignment="1" applyProtection="1">
      <alignment horizontal="centerContinuous"/>
      <protection hidden="1"/>
    </xf>
    <xf numFmtId="0" fontId="0" fillId="0" borderId="11" xfId="0" applyFont="1" applyFill="1" applyBorder="1" applyAlignment="1" applyProtection="1">
      <alignment horizontal="centerContinuous"/>
      <protection hidden="1"/>
    </xf>
    <xf numFmtId="0" fontId="1" fillId="0" borderId="16" xfId="0" applyFont="1" applyFill="1" applyBorder="1" applyAlignment="1" applyProtection="1">
      <alignment horizontal="left"/>
      <protection hidden="1"/>
    </xf>
    <xf numFmtId="0" fontId="0" fillId="0" borderId="17" xfId="0" applyFont="1" applyFill="1" applyBorder="1" applyAlignment="1" applyProtection="1">
      <alignment/>
      <protection hidden="1"/>
    </xf>
    <xf numFmtId="179" fontId="0" fillId="0" borderId="0" xfId="0" applyNumberFormat="1" applyFont="1" applyBorder="1" applyAlignment="1" applyProtection="1">
      <alignment/>
      <protection hidden="1"/>
    </xf>
    <xf numFmtId="179" fontId="0" fillId="0" borderId="0" xfId="0" applyNumberFormat="1" applyFont="1" applyAlignment="1" applyProtection="1">
      <alignment/>
      <protection hidden="1"/>
    </xf>
    <xf numFmtId="0" fontId="5" fillId="33" borderId="18" xfId="0" applyFont="1" applyFill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/>
      <protection hidden="1"/>
    </xf>
    <xf numFmtId="0" fontId="1" fillId="34" borderId="21" xfId="0" applyFont="1" applyFill="1" applyBorder="1" applyAlignment="1" applyProtection="1">
      <alignment vertical="top"/>
      <protection hidden="1"/>
    </xf>
    <xf numFmtId="0" fontId="0" fillId="0" borderId="22" xfId="0" applyFont="1" applyBorder="1" applyAlignment="1" applyProtection="1">
      <alignment horizontal="left"/>
      <protection hidden="1"/>
    </xf>
    <xf numFmtId="2" fontId="0" fillId="0" borderId="23" xfId="0" applyNumberFormat="1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horizontal="left"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5" fillId="0" borderId="25" xfId="0" applyFont="1" applyFill="1" applyBorder="1" applyAlignment="1" applyProtection="1">
      <alignment horizontal="left"/>
      <protection hidden="1"/>
    </xf>
    <xf numFmtId="0" fontId="5" fillId="0" borderId="17" xfId="0" applyFont="1" applyFill="1" applyBorder="1" applyAlignment="1" applyProtection="1">
      <alignment horizontal="left"/>
      <protection hidden="1"/>
    </xf>
    <xf numFmtId="0" fontId="6" fillId="0" borderId="17" xfId="0" applyFon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1" fillId="36" borderId="15" xfId="0" applyFont="1" applyFill="1" applyBorder="1" applyAlignment="1" applyProtection="1">
      <alignment/>
      <protection hidden="1"/>
    </xf>
    <xf numFmtId="180" fontId="1" fillId="36" borderId="15" xfId="0" applyNumberFormat="1" applyFont="1" applyFill="1" applyBorder="1" applyAlignment="1" applyProtection="1">
      <alignment/>
      <protection hidden="1"/>
    </xf>
    <xf numFmtId="181" fontId="1" fillId="36" borderId="15" xfId="0" applyNumberFormat="1" applyFont="1" applyFill="1" applyBorder="1" applyAlignment="1" applyProtection="1">
      <alignment horizontal="right"/>
      <protection hidden="1"/>
    </xf>
    <xf numFmtId="0" fontId="0" fillId="34" borderId="15" xfId="0" applyFont="1" applyFill="1" applyBorder="1" applyAlignment="1" applyProtection="1">
      <alignment/>
      <protection hidden="1"/>
    </xf>
    <xf numFmtId="2" fontId="1" fillId="36" borderId="26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 applyProtection="1">
      <alignment/>
      <protection hidden="1"/>
    </xf>
    <xf numFmtId="179" fontId="1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33" borderId="27" xfId="0" applyFont="1" applyFill="1" applyBorder="1" applyAlignment="1" applyProtection="1">
      <alignment horizontal="centerContinuous"/>
      <protection hidden="1"/>
    </xf>
    <xf numFmtId="0" fontId="0" fillId="33" borderId="27" xfId="0" applyFont="1" applyFill="1" applyBorder="1" applyAlignment="1" applyProtection="1">
      <alignment/>
      <protection hidden="1"/>
    </xf>
    <xf numFmtId="0" fontId="0" fillId="33" borderId="28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1" fillId="33" borderId="25" xfId="0" applyFont="1" applyFill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 horizontal="centerContinuous"/>
      <protection hidden="1"/>
    </xf>
    <xf numFmtId="0" fontId="1" fillId="33" borderId="17" xfId="0" applyFont="1" applyFill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5" borderId="18" xfId="0" applyFont="1" applyFill="1" applyBorder="1" applyAlignment="1" applyProtection="1">
      <alignment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1" fillId="35" borderId="29" xfId="0" applyFont="1" applyFill="1" applyBorder="1" applyAlignment="1" applyProtection="1">
      <alignment horizontal="centerContinuous"/>
      <protection hidden="1"/>
    </xf>
    <xf numFmtId="181" fontId="2" fillId="35" borderId="27" xfId="0" applyNumberFormat="1" applyFont="1" applyFill="1" applyBorder="1" applyAlignment="1" applyProtection="1">
      <alignment horizontal="center"/>
      <protection hidden="1"/>
    </xf>
    <xf numFmtId="181" fontId="2" fillId="37" borderId="27" xfId="0" applyNumberFormat="1" applyFont="1" applyFill="1" applyBorder="1" applyAlignment="1" applyProtection="1">
      <alignment horizontal="center"/>
      <protection hidden="1"/>
    </xf>
    <xf numFmtId="181" fontId="2" fillId="35" borderId="28" xfId="0" applyNumberFormat="1" applyFont="1" applyFill="1" applyBorder="1" applyAlignment="1" applyProtection="1">
      <alignment horizontal="center"/>
      <protection hidden="1"/>
    </xf>
    <xf numFmtId="180" fontId="2" fillId="35" borderId="26" xfId="0" applyNumberFormat="1" applyFont="1" applyFill="1" applyBorder="1" applyAlignment="1" applyProtection="1">
      <alignment horizontal="centerContinuous"/>
      <protection hidden="1"/>
    </xf>
    <xf numFmtId="2" fontId="1" fillId="0" borderId="10" xfId="0" applyNumberFormat="1" applyFont="1" applyFill="1" applyBorder="1" applyAlignment="1" applyProtection="1">
      <alignment/>
      <protection hidden="1"/>
    </xf>
    <xf numFmtId="2" fontId="1" fillId="0" borderId="27" xfId="0" applyNumberFormat="1" applyFont="1" applyFill="1" applyBorder="1" applyAlignment="1" applyProtection="1">
      <alignment/>
      <protection hidden="1"/>
    </xf>
    <xf numFmtId="2" fontId="1" fillId="0" borderId="28" xfId="0" applyNumberFormat="1" applyFont="1" applyFill="1" applyBorder="1" applyAlignment="1" applyProtection="1">
      <alignment/>
      <protection hidden="1"/>
    </xf>
    <xf numFmtId="0" fontId="2" fillId="35" borderId="26" xfId="0" applyFont="1" applyFill="1" applyBorder="1" applyAlignment="1" applyProtection="1">
      <alignment horizontal="centerContinuous"/>
      <protection hidden="1"/>
    </xf>
    <xf numFmtId="2" fontId="1" fillId="0" borderId="13" xfId="0" applyNumberFormat="1" applyFont="1" applyFill="1" applyBorder="1" applyAlignment="1" applyProtection="1">
      <alignment/>
      <protection hidden="1"/>
    </xf>
    <xf numFmtId="2" fontId="1" fillId="0" borderId="19" xfId="0" applyNumberFormat="1" applyFont="1" applyFill="1" applyBorder="1" applyAlignment="1" applyProtection="1">
      <alignment/>
      <protection hidden="1"/>
    </xf>
    <xf numFmtId="0" fontId="1" fillId="0" borderId="30" xfId="0" applyFont="1" applyFill="1" applyBorder="1" applyAlignment="1" applyProtection="1">
      <alignment horizontal="center"/>
      <protection hidden="1"/>
    </xf>
    <xf numFmtId="0" fontId="1" fillId="35" borderId="15" xfId="0" applyFont="1" applyFill="1" applyBorder="1" applyAlignment="1" applyProtection="1">
      <alignment horizontal="center"/>
      <protection hidden="1"/>
    </xf>
    <xf numFmtId="180" fontId="2" fillId="34" borderId="26" xfId="0" applyNumberFormat="1" applyFont="1" applyFill="1" applyBorder="1" applyAlignment="1" applyProtection="1">
      <alignment horizontal="centerContinuous"/>
      <protection hidden="1"/>
    </xf>
    <xf numFmtId="2" fontId="1" fillId="37" borderId="0" xfId="0" applyNumberFormat="1" applyFont="1" applyFill="1" applyBorder="1" applyAlignment="1" applyProtection="1">
      <alignment/>
      <protection hidden="1"/>
    </xf>
    <xf numFmtId="180" fontId="2" fillId="35" borderId="30" xfId="0" applyNumberFormat="1" applyFont="1" applyFill="1" applyBorder="1" applyAlignment="1" applyProtection="1">
      <alignment horizontal="centerContinuous"/>
      <protection hidden="1"/>
    </xf>
    <xf numFmtId="2" fontId="1" fillId="0" borderId="25" xfId="0" applyNumberFormat="1" applyFont="1" applyFill="1" applyBorder="1" applyAlignment="1" applyProtection="1">
      <alignment/>
      <protection hidden="1"/>
    </xf>
    <xf numFmtId="2" fontId="1" fillId="0" borderId="17" xfId="0" applyNumberFormat="1" applyFont="1" applyFill="1" applyBorder="1" applyAlignment="1" applyProtection="1">
      <alignment/>
      <protection hidden="1"/>
    </xf>
    <xf numFmtId="2" fontId="1" fillId="0" borderId="14" xfId="0" applyNumberFormat="1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2" fontId="0" fillId="0" borderId="0" xfId="0" applyNumberFormat="1" applyFont="1" applyFill="1" applyAlignment="1" applyProtection="1">
      <alignment/>
      <protection hidden="1"/>
    </xf>
    <xf numFmtId="0" fontId="5" fillId="33" borderId="12" xfId="0" applyFont="1" applyFill="1" applyBorder="1" applyAlignment="1" applyProtection="1">
      <alignment/>
      <protection hidden="1"/>
    </xf>
    <xf numFmtId="43" fontId="1" fillId="0" borderId="31" xfId="0" applyNumberFormat="1" applyFont="1" applyFill="1" applyBorder="1" applyAlignment="1" applyProtection="1">
      <alignment/>
      <protection hidden="1"/>
    </xf>
    <xf numFmtId="43" fontId="1" fillId="0" borderId="32" xfId="0" applyNumberFormat="1" applyFont="1" applyFill="1" applyBorder="1" applyAlignment="1" applyProtection="1">
      <alignment/>
      <protection hidden="1"/>
    </xf>
    <xf numFmtId="43" fontId="1" fillId="35" borderId="15" xfId="0" applyNumberFormat="1" applyFont="1" applyFill="1" applyBorder="1" applyAlignment="1" applyProtection="1">
      <alignment/>
      <protection hidden="1"/>
    </xf>
    <xf numFmtId="43" fontId="1" fillId="0" borderId="26" xfId="0" applyNumberFormat="1" applyFont="1" applyFill="1" applyBorder="1" applyAlignment="1" applyProtection="1">
      <alignment/>
      <protection hidden="1"/>
    </xf>
    <xf numFmtId="43" fontId="0" fillId="0" borderId="0" xfId="0" applyNumberFormat="1" applyFont="1" applyBorder="1" applyAlignment="1" applyProtection="1">
      <alignment/>
      <protection hidden="1"/>
    </xf>
    <xf numFmtId="0" fontId="0" fillId="35" borderId="11" xfId="0" applyFont="1" applyFill="1" applyBorder="1" applyAlignment="1" applyProtection="1">
      <alignment horizontal="center" vertical="center"/>
      <protection hidden="1"/>
    </xf>
    <xf numFmtId="0" fontId="0" fillId="35" borderId="12" xfId="0" applyFont="1" applyFill="1" applyBorder="1" applyAlignment="1" applyProtection="1">
      <alignment horizontal="center" vertical="center"/>
      <protection hidden="1"/>
    </xf>
    <xf numFmtId="2" fontId="2" fillId="0" borderId="32" xfId="0" applyNumberFormat="1" applyFont="1" applyFill="1" applyBorder="1" applyAlignment="1" applyProtection="1">
      <alignment horizontal="centerContinuous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2" fontId="2" fillId="35" borderId="33" xfId="0" applyNumberFormat="1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2" fontId="2" fillId="35" borderId="35" xfId="0" applyNumberFormat="1" applyFont="1" applyFill="1" applyBorder="1" applyAlignment="1" applyProtection="1">
      <alignment horizontal="center"/>
      <protection locked="0"/>
    </xf>
    <xf numFmtId="0" fontId="2" fillId="35" borderId="36" xfId="0" applyFont="1" applyFill="1" applyBorder="1" applyAlignment="1" applyProtection="1">
      <alignment horizontal="center"/>
      <protection locked="0"/>
    </xf>
    <xf numFmtId="2" fontId="2" fillId="35" borderId="37" xfId="0" applyNumberFormat="1" applyFont="1" applyFill="1" applyBorder="1" applyAlignment="1" applyProtection="1">
      <alignment horizontal="center"/>
      <protection locked="0"/>
    </xf>
    <xf numFmtId="0" fontId="2" fillId="35" borderId="38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8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hidden="1" locked="0"/>
    </xf>
    <xf numFmtId="2" fontId="3" fillId="0" borderId="0" xfId="0" applyNumberFormat="1" applyFont="1" applyFill="1" applyBorder="1" applyAlignment="1" applyProtection="1">
      <alignment horizontal="center"/>
      <protection hidden="1" locked="0"/>
    </xf>
    <xf numFmtId="2" fontId="2" fillId="0" borderId="0" xfId="0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 vertical="top" wrapText="1"/>
      <protection hidden="1"/>
    </xf>
    <xf numFmtId="0" fontId="0" fillId="0" borderId="39" xfId="0" applyFont="1" applyBorder="1" applyAlignment="1" applyProtection="1">
      <alignment horizontal="left"/>
      <protection hidden="1"/>
    </xf>
    <xf numFmtId="2" fontId="2" fillId="0" borderId="40" xfId="0" applyNumberFormat="1" applyFont="1" applyFill="1" applyBorder="1" applyAlignment="1" applyProtection="1">
      <alignment horizontal="center"/>
      <protection locked="0"/>
    </xf>
    <xf numFmtId="0" fontId="2" fillId="35" borderId="41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hidden="1"/>
    </xf>
    <xf numFmtId="2" fontId="2" fillId="0" borderId="42" xfId="0" applyNumberFormat="1" applyFont="1" applyFill="1" applyBorder="1" applyAlignment="1" applyProtection="1">
      <alignment horizontal="center"/>
      <protection locked="0"/>
    </xf>
    <xf numFmtId="0" fontId="2" fillId="35" borderId="32" xfId="0" applyFont="1" applyFill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left"/>
      <protection hidden="1"/>
    </xf>
    <xf numFmtId="2" fontId="1" fillId="0" borderId="42" xfId="0" applyNumberFormat="1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35" borderId="32" xfId="0" applyFont="1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 vertical="top"/>
      <protection hidden="1"/>
    </xf>
    <xf numFmtId="43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left"/>
      <protection/>
    </xf>
    <xf numFmtId="182" fontId="2" fillId="0" borderId="32" xfId="0" applyNumberFormat="1" applyFont="1" applyFill="1" applyBorder="1" applyAlignment="1" applyProtection="1">
      <alignment horizontal="center"/>
      <protection/>
    </xf>
    <xf numFmtId="182" fontId="2" fillId="0" borderId="32" xfId="0" applyNumberFormat="1" applyFont="1" applyFill="1" applyBorder="1" applyAlignment="1">
      <alignment horizontal="center"/>
    </xf>
    <xf numFmtId="43" fontId="1" fillId="36" borderId="26" xfId="0" applyNumberFormat="1" applyFont="1" applyFill="1" applyBorder="1" applyAlignment="1" applyProtection="1">
      <alignment/>
      <protection hidden="1"/>
    </xf>
    <xf numFmtId="43" fontId="1" fillId="34" borderId="15" xfId="0" applyNumberFormat="1" applyFont="1" applyFill="1" applyBorder="1" applyAlignment="1" applyProtection="1">
      <alignment/>
      <protection hidden="1"/>
    </xf>
    <xf numFmtId="43" fontId="2" fillId="34" borderId="11" xfId="0" applyNumberFormat="1" applyFont="1" applyFill="1" applyBorder="1" applyAlignment="1" applyProtection="1">
      <alignment/>
      <protection hidden="1"/>
    </xf>
    <xf numFmtId="0" fontId="3" fillId="0" borderId="23" xfId="0" applyFont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/>
      <protection hidden="1"/>
    </xf>
    <xf numFmtId="2" fontId="1" fillId="38" borderId="34" xfId="0" applyNumberFormat="1" applyFont="1" applyFill="1" applyBorder="1" applyAlignment="1" applyProtection="1">
      <alignment horizontal="center"/>
      <protection hidden="1"/>
    </xf>
    <xf numFmtId="2" fontId="1" fillId="38" borderId="36" xfId="0" applyNumberFormat="1" applyFont="1" applyFill="1" applyBorder="1" applyAlignment="1" applyProtection="1">
      <alignment horizontal="center"/>
      <protection hidden="1"/>
    </xf>
    <xf numFmtId="2" fontId="1" fillId="38" borderId="38" xfId="0" applyNumberFormat="1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5" fillId="33" borderId="18" xfId="0" applyFont="1" applyFill="1" applyBorder="1" applyAlignment="1" applyProtection="1">
      <alignment horizontal="left"/>
      <protection hidden="1"/>
    </xf>
    <xf numFmtId="0" fontId="1" fillId="34" borderId="18" xfId="0" applyFont="1" applyFill="1" applyBorder="1" applyAlignment="1" applyProtection="1">
      <alignment horizontal="left"/>
      <protection hidden="1"/>
    </xf>
    <xf numFmtId="0" fontId="1" fillId="0" borderId="18" xfId="0" applyFont="1" applyFill="1" applyBorder="1" applyAlignment="1" applyProtection="1">
      <alignment horizontal="left"/>
      <protection hidden="1"/>
    </xf>
    <xf numFmtId="0" fontId="1" fillId="35" borderId="18" xfId="0" applyFont="1" applyFill="1" applyBorder="1" applyAlignment="1" applyProtection="1">
      <alignment horizontal="left"/>
      <protection hidden="1"/>
    </xf>
    <xf numFmtId="0" fontId="1" fillId="35" borderId="11" xfId="0" applyFont="1" applyFill="1" applyBorder="1" applyAlignment="1" applyProtection="1">
      <alignment horizontal="left"/>
      <protection hidden="1"/>
    </xf>
    <xf numFmtId="0" fontId="1" fillId="35" borderId="12" xfId="0" applyFont="1" applyFill="1" applyBorder="1" applyAlignment="1" applyProtection="1">
      <alignment horizontal="left"/>
      <protection hidden="1"/>
    </xf>
    <xf numFmtId="0" fontId="1" fillId="0" borderId="13" xfId="0" applyFont="1" applyFill="1" applyBorder="1" applyAlignment="1" applyProtection="1">
      <alignment horizontal="left"/>
      <protection hidden="1"/>
    </xf>
    <xf numFmtId="0" fontId="1" fillId="0" borderId="13" xfId="63" applyFont="1" applyFill="1" applyBorder="1" applyAlignment="1" applyProtection="1">
      <alignment horizontal="left"/>
      <protection hidden="1"/>
    </xf>
    <xf numFmtId="0" fontId="1" fillId="0" borderId="0" xfId="63" applyFont="1" applyFill="1" applyBorder="1" applyAlignment="1" applyProtection="1">
      <alignment horizontal="left"/>
      <protection hidden="1"/>
    </xf>
    <xf numFmtId="0" fontId="1" fillId="0" borderId="39" xfId="63" applyFont="1" applyFill="1" applyBorder="1" applyAlignment="1" applyProtection="1">
      <alignment horizontal="left"/>
      <protection hidden="1"/>
    </xf>
    <xf numFmtId="0" fontId="1" fillId="0" borderId="40" xfId="63" applyFont="1" applyFill="1" applyBorder="1" applyAlignment="1" applyProtection="1">
      <alignment horizontal="left"/>
      <protection hidden="1"/>
    </xf>
    <xf numFmtId="0" fontId="1" fillId="0" borderId="16" xfId="63" applyFont="1" applyFill="1" applyBorder="1" applyAlignment="1" applyProtection="1">
      <alignment horizontal="left"/>
      <protection hidden="1"/>
    </xf>
    <xf numFmtId="0" fontId="1" fillId="0" borderId="42" xfId="63" applyFont="1" applyFill="1" applyBorder="1" applyAlignment="1" applyProtection="1">
      <alignment horizontal="left"/>
      <protection hidden="1"/>
    </xf>
    <xf numFmtId="0" fontId="1" fillId="36" borderId="13" xfId="63" applyFont="1" applyFill="1" applyBorder="1" applyAlignment="1" applyProtection="1">
      <alignment horizontal="left"/>
      <protection hidden="1"/>
    </xf>
    <xf numFmtId="0" fontId="1" fillId="36" borderId="0" xfId="63" applyFont="1" applyFill="1" applyBorder="1" applyAlignment="1" applyProtection="1">
      <alignment horizontal="left"/>
      <protection hidden="1"/>
    </xf>
    <xf numFmtId="0" fontId="5" fillId="33" borderId="17" xfId="0" applyFont="1" applyFill="1" applyBorder="1" applyAlignment="1" applyProtection="1">
      <alignment horizontal="left"/>
      <protection hidden="1"/>
    </xf>
    <xf numFmtId="0" fontId="1" fillId="34" borderId="18" xfId="0" applyFont="1" applyFill="1" applyBorder="1" applyAlignment="1" applyProtection="1">
      <alignment horizontal="left" wrapText="1"/>
      <protection hidden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34" borderId="11" xfId="0" applyFont="1" applyFill="1" applyBorder="1" applyAlignment="1" applyProtection="1">
      <alignment horizontal="left" wrapText="1"/>
      <protection hidden="1"/>
    </xf>
    <xf numFmtId="0" fontId="1" fillId="35" borderId="18" xfId="63" applyFont="1" applyFill="1" applyBorder="1" applyAlignment="1" applyProtection="1">
      <alignment horizontal="left" wrapText="1"/>
      <protection hidden="1"/>
    </xf>
    <xf numFmtId="0" fontId="0" fillId="0" borderId="11" xfId="63" applyBorder="1" applyAlignment="1">
      <alignment horizontal="left" wrapText="1"/>
      <protection/>
    </xf>
    <xf numFmtId="0" fontId="0" fillId="0" borderId="12" xfId="63" applyBorder="1" applyAlignment="1">
      <alignment horizontal="left" wrapText="1"/>
      <protection/>
    </xf>
    <xf numFmtId="0" fontId="0" fillId="0" borderId="11" xfId="63" applyFont="1" applyBorder="1" applyAlignment="1">
      <alignment wrapText="1"/>
      <protection/>
    </xf>
    <xf numFmtId="0" fontId="0" fillId="0" borderId="12" xfId="63" applyFont="1" applyBorder="1" applyAlignment="1">
      <alignment wrapText="1"/>
      <protection/>
    </xf>
    <xf numFmtId="179" fontId="1" fillId="35" borderId="18" xfId="63" applyNumberFormat="1" applyFont="1" applyFill="1" applyBorder="1" applyAlignment="1" applyProtection="1">
      <alignment horizontal="left" wrapText="1"/>
      <protection hidden="1"/>
    </xf>
    <xf numFmtId="0" fontId="0" fillId="0" borderId="11" xfId="63" applyBorder="1" applyAlignment="1">
      <alignment horizontal="left"/>
      <protection/>
    </xf>
    <xf numFmtId="0" fontId="0" fillId="0" borderId="12" xfId="63" applyBorder="1" applyAlignment="1">
      <alignment horizontal="left"/>
      <protection/>
    </xf>
    <xf numFmtId="0" fontId="1" fillId="34" borderId="18" xfId="63" applyFont="1" applyFill="1" applyBorder="1" applyAlignment="1" applyProtection="1">
      <alignment horizontal="left" wrapText="1" readingOrder="1"/>
      <protection hidden="1"/>
    </xf>
    <xf numFmtId="0" fontId="0" fillId="0" borderId="11" xfId="63" applyBorder="1" applyAlignment="1">
      <alignment wrapText="1"/>
      <protection/>
    </xf>
    <xf numFmtId="0" fontId="0" fillId="0" borderId="12" xfId="63" applyBorder="1" applyAlignment="1">
      <alignment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 2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2 4" xfId="67"/>
    <cellStyle name="Normal 2 5" xfId="68"/>
    <cellStyle name="Normal 3" xfId="69"/>
    <cellStyle name="Normal 3 2" xfId="70"/>
    <cellStyle name="Normal 3 2 2" xfId="71"/>
    <cellStyle name="Normal 3 2 3" xfId="72"/>
    <cellStyle name="Normal 3 3" xfId="73"/>
    <cellStyle name="Normal 3 4" xfId="74"/>
    <cellStyle name="Note" xfId="75"/>
    <cellStyle name="Output" xfId="76"/>
    <cellStyle name="Percent" xfId="77"/>
    <cellStyle name="Percent 2" xfId="78"/>
    <cellStyle name="Percent 2 2" xfId="79"/>
    <cellStyle name="Percent 2 3" xfId="80"/>
    <cellStyle name="Percent 3" xfId="81"/>
    <cellStyle name="Percent 4" xfId="82"/>
    <cellStyle name="Percent 4 2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57150</xdr:rowOff>
    </xdr:from>
    <xdr:to>
      <xdr:col>8</xdr:col>
      <xdr:colOff>790575</xdr:colOff>
      <xdr:row>2</xdr:row>
      <xdr:rowOff>171450</xdr:rowOff>
    </xdr:to>
    <xdr:pic>
      <xdr:nvPicPr>
        <xdr:cNvPr id="1" name="Picture 129" descr="G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7150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47625</xdr:rowOff>
    </xdr:from>
    <xdr:to>
      <xdr:col>8</xdr:col>
      <xdr:colOff>762000</xdr:colOff>
      <xdr:row>2</xdr:row>
      <xdr:rowOff>161925</xdr:rowOff>
    </xdr:to>
    <xdr:pic>
      <xdr:nvPicPr>
        <xdr:cNvPr id="1" name="Picture 129" descr="G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47625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85" zoomScaleNormal="85" zoomScalePageLayoutView="0" workbookViewId="0" topLeftCell="A1">
      <selection activeCell="C43" sqref="C43"/>
    </sheetView>
  </sheetViews>
  <sheetFormatPr defaultColWidth="9.140625" defaultRowHeight="12.75"/>
  <cols>
    <col min="1" max="1" width="41.7109375" style="3" customWidth="1"/>
    <col min="2" max="2" width="18.00390625" style="3" customWidth="1"/>
    <col min="3" max="3" width="17.28125" style="3" customWidth="1"/>
    <col min="4" max="4" width="16.140625" style="3" customWidth="1"/>
    <col min="5" max="9" width="14.28125" style="3" customWidth="1"/>
    <col min="10" max="10" width="14.421875" style="3" customWidth="1"/>
    <col min="11" max="21" width="12.7109375" style="3" customWidth="1"/>
    <col min="22" max="22" width="14.28125" style="3" customWidth="1"/>
    <col min="23" max="23" width="14.421875" style="3" customWidth="1"/>
    <col min="24" max="26" width="12.7109375" style="3" customWidth="1"/>
    <col min="27" max="16384" width="9.140625" style="3" customWidth="1"/>
  </cols>
  <sheetData>
    <row r="1" spans="1:10" ht="16.5" thickBot="1">
      <c r="A1" s="170" t="s">
        <v>123</v>
      </c>
      <c r="B1" s="39"/>
      <c r="C1" s="22"/>
      <c r="D1" s="22"/>
      <c r="E1" s="22"/>
      <c r="F1" s="4"/>
      <c r="G1" s="4"/>
      <c r="H1" s="4"/>
      <c r="I1" s="40"/>
      <c r="J1" s="25"/>
    </row>
    <row r="2" spans="1:10" ht="16.5" thickBot="1">
      <c r="A2" s="170" t="s">
        <v>127</v>
      </c>
      <c r="B2" s="39"/>
      <c r="C2" s="22"/>
      <c r="D2" s="168"/>
      <c r="E2" s="168"/>
      <c r="F2" s="65"/>
      <c r="G2" s="65"/>
      <c r="H2" s="65"/>
      <c r="I2" s="169"/>
      <c r="J2" s="25"/>
    </row>
    <row r="3" spans="1:10" ht="16.5" thickBot="1">
      <c r="A3" s="41"/>
      <c r="B3" s="42"/>
      <c r="C3" s="43"/>
      <c r="D3" s="43"/>
      <c r="E3" s="18"/>
      <c r="F3" s="18"/>
      <c r="G3" s="18"/>
      <c r="H3" s="18"/>
      <c r="I3" s="8"/>
      <c r="J3" s="6"/>
    </row>
    <row r="4" spans="1:11" ht="13.5" thickBot="1">
      <c r="A4" s="186" t="s">
        <v>128</v>
      </c>
      <c r="B4" s="189"/>
      <c r="C4" s="189"/>
      <c r="D4" s="9"/>
      <c r="E4" s="9"/>
      <c r="F4" s="162">
        <v>4192</v>
      </c>
      <c r="G4" s="9" t="s">
        <v>22</v>
      </c>
      <c r="H4" s="44"/>
      <c r="I4" s="10"/>
      <c r="K4" s="6"/>
    </row>
    <row r="5" spans="1:11" s="6" customFormat="1" ht="13.5" thickBot="1">
      <c r="A5" s="172"/>
      <c r="B5" s="12"/>
      <c r="C5" s="12"/>
      <c r="D5" s="11"/>
      <c r="E5" s="16"/>
      <c r="F5" s="45"/>
      <c r="G5" s="12"/>
      <c r="H5" s="46"/>
      <c r="I5" s="46"/>
      <c r="K5" s="3"/>
    </row>
    <row r="6" spans="1:11" ht="13.5" thickBot="1">
      <c r="A6" s="172" t="s">
        <v>129</v>
      </c>
      <c r="B6" s="12"/>
      <c r="C6" s="12"/>
      <c r="D6" s="47">
        <v>1</v>
      </c>
      <c r="E6" s="47">
        <v>1.5</v>
      </c>
      <c r="F6" s="47">
        <v>2</v>
      </c>
      <c r="G6" s="47">
        <v>2.5</v>
      </c>
      <c r="H6" s="47">
        <v>3</v>
      </c>
      <c r="I6" s="48">
        <v>3.5</v>
      </c>
      <c r="J6" s="6"/>
      <c r="K6" s="6"/>
    </row>
    <row r="7" spans="1:11" ht="13.5" thickBot="1">
      <c r="A7" s="173" t="s">
        <v>130</v>
      </c>
      <c r="B7" s="174"/>
      <c r="C7" s="175"/>
      <c r="D7" s="13">
        <v>4011.9999999999995</v>
      </c>
      <c r="E7" s="13">
        <v>6017.999999999999</v>
      </c>
      <c r="F7" s="13">
        <v>8023.999999999999</v>
      </c>
      <c r="G7" s="13">
        <v>10029.999999999998</v>
      </c>
      <c r="H7" s="13">
        <v>12035.999999999998</v>
      </c>
      <c r="I7" s="13">
        <v>14041.999999999998</v>
      </c>
      <c r="J7" s="6"/>
      <c r="K7" s="25"/>
    </row>
    <row r="8" spans="1:11" ht="13.5" thickBot="1">
      <c r="A8" s="176"/>
      <c r="B8" s="37"/>
      <c r="C8" s="37"/>
      <c r="D8" s="49"/>
      <c r="E8" s="49"/>
      <c r="F8" s="49"/>
      <c r="G8" s="49"/>
      <c r="H8" s="49"/>
      <c r="I8" s="49"/>
      <c r="J8" s="6"/>
      <c r="K8" s="25"/>
    </row>
    <row r="9" spans="1:11" ht="13.5" thickBot="1">
      <c r="A9" s="198" t="s">
        <v>131</v>
      </c>
      <c r="B9" s="199"/>
      <c r="C9" s="200"/>
      <c r="D9" s="50"/>
      <c r="E9" s="50"/>
      <c r="F9" s="50"/>
      <c r="G9" s="50"/>
      <c r="H9" s="50"/>
      <c r="I9" s="50"/>
      <c r="J9" s="6"/>
      <c r="K9" s="25"/>
    </row>
    <row r="10" spans="1:11" ht="12.75">
      <c r="A10" s="179" t="s">
        <v>132</v>
      </c>
      <c r="B10" s="180"/>
      <c r="C10" s="180"/>
      <c r="D10" s="94">
        <v>278.75</v>
      </c>
      <c r="E10" s="94">
        <v>278.75</v>
      </c>
      <c r="F10" s="94">
        <v>278.75</v>
      </c>
      <c r="G10" s="94">
        <v>278.75</v>
      </c>
      <c r="H10" s="94">
        <v>278.75</v>
      </c>
      <c r="I10" s="94">
        <v>278.75</v>
      </c>
      <c r="J10" s="6"/>
      <c r="K10" s="25"/>
    </row>
    <row r="11" spans="1:11" ht="12.75">
      <c r="A11" s="181" t="s">
        <v>133</v>
      </c>
      <c r="B11" s="182"/>
      <c r="C11" s="182"/>
      <c r="D11" s="95">
        <v>616.8000000000001</v>
      </c>
      <c r="E11" s="95">
        <v>937.4000000000001</v>
      </c>
      <c r="F11" s="95">
        <v>1299</v>
      </c>
      <c r="G11" s="95">
        <v>1604.8</v>
      </c>
      <c r="H11" s="95">
        <v>1772.8</v>
      </c>
      <c r="I11" s="95">
        <v>1864.2</v>
      </c>
      <c r="J11" s="6"/>
      <c r="K11" s="25"/>
    </row>
    <row r="12" spans="1:11" ht="12.75">
      <c r="A12" s="181" t="s">
        <v>134</v>
      </c>
      <c r="B12" s="182"/>
      <c r="C12" s="182"/>
      <c r="D12" s="95">
        <v>90.75000000000001</v>
      </c>
      <c r="E12" s="95">
        <v>90.75000000000001</v>
      </c>
      <c r="F12" s="95">
        <v>90.75000000000001</v>
      </c>
      <c r="G12" s="95">
        <v>90.75000000000001</v>
      </c>
      <c r="H12" s="95">
        <v>90.75000000000001</v>
      </c>
      <c r="I12" s="95">
        <v>90.75000000000001</v>
      </c>
      <c r="J12" s="6"/>
      <c r="K12" s="25"/>
    </row>
    <row r="13" spans="1:11" ht="12.75">
      <c r="A13" s="181" t="s">
        <v>135</v>
      </c>
      <c r="B13" s="182"/>
      <c r="C13" s="182"/>
      <c r="D13" s="95">
        <v>705.275839749096</v>
      </c>
      <c r="E13" s="95">
        <v>716.5765315054693</v>
      </c>
      <c r="F13" s="95">
        <v>727.8772232618428</v>
      </c>
      <c r="G13" s="95">
        <v>739.1779150182161</v>
      </c>
      <c r="H13" s="95">
        <v>750.4786067745896</v>
      </c>
      <c r="I13" s="95">
        <v>761.7792985309629</v>
      </c>
      <c r="J13" s="6"/>
      <c r="K13" s="25"/>
    </row>
    <row r="14" spans="1:11" ht="12.75">
      <c r="A14" s="181" t="s">
        <v>136</v>
      </c>
      <c r="B14" s="182"/>
      <c r="C14" s="182"/>
      <c r="D14" s="95">
        <v>426.47650000000004</v>
      </c>
      <c r="E14" s="95">
        <v>428.61400000000003</v>
      </c>
      <c r="F14" s="95">
        <v>430.7515</v>
      </c>
      <c r="G14" s="95">
        <v>432.889</v>
      </c>
      <c r="H14" s="95">
        <v>435.02650000000006</v>
      </c>
      <c r="I14" s="95">
        <v>437.164</v>
      </c>
      <c r="J14" s="6"/>
      <c r="K14" s="25"/>
    </row>
    <row r="15" spans="1:11" ht="12.75">
      <c r="A15" s="181" t="s">
        <v>137</v>
      </c>
      <c r="B15" s="182"/>
      <c r="C15" s="182"/>
      <c r="D15" s="95">
        <v>381.276865</v>
      </c>
      <c r="E15" s="95">
        <v>381.276865</v>
      </c>
      <c r="F15" s="95">
        <v>381.276865</v>
      </c>
      <c r="G15" s="95">
        <v>381.276865</v>
      </c>
      <c r="H15" s="95">
        <v>381.276865</v>
      </c>
      <c r="I15" s="95">
        <v>381.276865</v>
      </c>
      <c r="J15" s="6"/>
      <c r="K15" s="25"/>
    </row>
    <row r="16" spans="1:11" ht="12.75">
      <c r="A16" s="181" t="s">
        <v>138</v>
      </c>
      <c r="B16" s="182"/>
      <c r="C16" s="182"/>
      <c r="D16" s="95">
        <v>236.931625</v>
      </c>
      <c r="E16" s="95">
        <v>236.931625</v>
      </c>
      <c r="F16" s="95">
        <v>236.931625</v>
      </c>
      <c r="G16" s="95">
        <v>236.931625</v>
      </c>
      <c r="H16" s="95">
        <v>236.931625</v>
      </c>
      <c r="I16" s="95">
        <v>236.931625</v>
      </c>
      <c r="J16" s="6"/>
      <c r="K16" s="25"/>
    </row>
    <row r="17" spans="1:11" ht="12.75">
      <c r="A17" s="181" t="s">
        <v>139</v>
      </c>
      <c r="B17" s="182"/>
      <c r="C17" s="182"/>
      <c r="D17" s="95">
        <v>111.92639999999999</v>
      </c>
      <c r="E17" s="95">
        <v>167.88959999999997</v>
      </c>
      <c r="F17" s="95">
        <v>223.85279999999997</v>
      </c>
      <c r="G17" s="95">
        <v>279.816</v>
      </c>
      <c r="H17" s="95">
        <v>335.77919999999995</v>
      </c>
      <c r="I17" s="95">
        <v>391.74240000000003</v>
      </c>
      <c r="J17" s="6"/>
      <c r="K17" s="25"/>
    </row>
    <row r="18" spans="1:11" ht="12.75">
      <c r="A18" s="181" t="s">
        <v>140</v>
      </c>
      <c r="B18" s="182"/>
      <c r="C18" s="182"/>
      <c r="D18" s="95">
        <v>223.32847541143343</v>
      </c>
      <c r="E18" s="95">
        <v>256.6941284474334</v>
      </c>
      <c r="F18" s="95">
        <v>292.9939417887769</v>
      </c>
      <c r="G18" s="95">
        <v>325.30043451943345</v>
      </c>
      <c r="H18" s="95">
        <v>347.74528602871584</v>
      </c>
      <c r="I18" s="95">
        <v>364.7082673089907</v>
      </c>
      <c r="J18" s="6"/>
      <c r="K18" s="25"/>
    </row>
    <row r="19" spans="1:11" ht="12.75">
      <c r="A19" s="181" t="s">
        <v>141</v>
      </c>
      <c r="B19" s="182"/>
      <c r="C19" s="182"/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6"/>
      <c r="K19" s="25"/>
    </row>
    <row r="20" spans="1:11" ht="12.75">
      <c r="A20" s="181" t="s">
        <v>142</v>
      </c>
      <c r="B20" s="182"/>
      <c r="C20" s="182"/>
      <c r="D20" s="95">
        <v>152.456</v>
      </c>
      <c r="E20" s="95">
        <v>228.68399999999997</v>
      </c>
      <c r="F20" s="95">
        <v>304.912</v>
      </c>
      <c r="G20" s="95">
        <v>381.13999999999993</v>
      </c>
      <c r="H20" s="95">
        <v>457.36799999999994</v>
      </c>
      <c r="I20" s="95">
        <v>533.5959999999999</v>
      </c>
      <c r="J20" s="6"/>
      <c r="K20" s="25"/>
    </row>
    <row r="21" spans="1:11" ht="12.75">
      <c r="A21" s="181" t="s">
        <v>143</v>
      </c>
      <c r="B21" s="182"/>
      <c r="C21" s="182"/>
      <c r="D21" s="95">
        <v>120</v>
      </c>
      <c r="E21" s="95">
        <v>120</v>
      </c>
      <c r="F21" s="95">
        <v>120</v>
      </c>
      <c r="G21" s="95">
        <v>120</v>
      </c>
      <c r="H21" s="95">
        <v>120</v>
      </c>
      <c r="I21" s="95">
        <v>120</v>
      </c>
      <c r="J21" s="6"/>
      <c r="K21" s="25"/>
    </row>
    <row r="22" spans="1:11" ht="12.75">
      <c r="A22" s="181" t="s">
        <v>144</v>
      </c>
      <c r="B22" s="182"/>
      <c r="C22" s="182"/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6"/>
      <c r="K22" s="25"/>
    </row>
    <row r="23" spans="1:11" ht="12.75">
      <c r="A23" s="181" t="s">
        <v>145</v>
      </c>
      <c r="B23" s="182"/>
      <c r="C23" s="182"/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6"/>
      <c r="K23" s="25"/>
    </row>
    <row r="24" spans="1:11" ht="12.75">
      <c r="A24" s="181" t="s">
        <v>146</v>
      </c>
      <c r="B24" s="182"/>
      <c r="C24" s="182"/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6"/>
      <c r="K24" s="25"/>
    </row>
    <row r="25" spans="1:11" ht="13.5" thickBot="1">
      <c r="A25" s="181" t="s">
        <v>147</v>
      </c>
      <c r="B25" s="182"/>
      <c r="C25" s="182"/>
      <c r="D25" s="95">
        <v>200.63830230963177</v>
      </c>
      <c r="E25" s="95">
        <v>230.6140049971742</v>
      </c>
      <c r="F25" s="95">
        <v>263.22575730303714</v>
      </c>
      <c r="G25" s="95">
        <v>292.24991037225897</v>
      </c>
      <c r="H25" s="95">
        <v>312.4143649681983</v>
      </c>
      <c r="I25" s="95">
        <v>327.6539073503972</v>
      </c>
      <c r="J25" s="6"/>
      <c r="K25" s="25"/>
    </row>
    <row r="26" spans="1:11" ht="13.5" thickBot="1">
      <c r="A26" s="190" t="s">
        <v>148</v>
      </c>
      <c r="B26" s="191"/>
      <c r="C26" s="192"/>
      <c r="D26" s="96">
        <v>3544.6100074701612</v>
      </c>
      <c r="E26" s="96">
        <v>4074.180754950077</v>
      </c>
      <c r="F26" s="96">
        <v>4650.321712353657</v>
      </c>
      <c r="G26" s="96">
        <v>5163.081749909909</v>
      </c>
      <c r="H26" s="96">
        <v>5519.3204477715035</v>
      </c>
      <c r="I26" s="96">
        <v>5788.552363190351</v>
      </c>
      <c r="J26" s="6"/>
      <c r="K26" s="25"/>
    </row>
    <row r="27" spans="1:11" ht="13.5" thickBot="1">
      <c r="A27" s="183"/>
      <c r="B27" s="184"/>
      <c r="C27" s="184"/>
      <c r="D27" s="51"/>
      <c r="E27" s="51"/>
      <c r="F27" s="51"/>
      <c r="G27" s="51"/>
      <c r="H27" s="51"/>
      <c r="I27" s="51"/>
      <c r="J27" s="6"/>
      <c r="K27" s="25"/>
    </row>
    <row r="28" spans="1:11" s="20" customFormat="1" ht="13.5" thickBot="1">
      <c r="A28" s="195" t="s">
        <v>149</v>
      </c>
      <c r="B28" s="196"/>
      <c r="C28" s="197"/>
      <c r="D28" s="96">
        <v>1408.337340082755</v>
      </c>
      <c r="E28" s="96">
        <v>1408.337340082755</v>
      </c>
      <c r="F28" s="96">
        <v>1408.337340082755</v>
      </c>
      <c r="G28" s="96">
        <v>1408.337340082755</v>
      </c>
      <c r="H28" s="96">
        <v>1408.337340082755</v>
      </c>
      <c r="I28" s="96">
        <v>1408.337340082755</v>
      </c>
      <c r="J28" s="52"/>
      <c r="K28" s="19"/>
    </row>
    <row r="29" spans="1:11" s="20" customFormat="1" ht="13.5" thickBot="1">
      <c r="A29" s="183"/>
      <c r="B29" s="184"/>
      <c r="C29" s="184"/>
      <c r="D29" s="160"/>
      <c r="E29" s="160"/>
      <c r="F29" s="160"/>
      <c r="G29" s="160"/>
      <c r="H29" s="160"/>
      <c r="I29" s="160"/>
      <c r="J29" s="6"/>
      <c r="K29" s="52"/>
    </row>
    <row r="30" spans="1:11" s="53" customFormat="1" ht="13.5" thickBot="1">
      <c r="A30" s="190" t="s">
        <v>150</v>
      </c>
      <c r="B30" s="191"/>
      <c r="C30" s="192"/>
      <c r="D30" s="96">
        <v>4952.947347552916</v>
      </c>
      <c r="E30" s="96">
        <v>5482.518095032832</v>
      </c>
      <c r="F30" s="96">
        <v>6058.659052436412</v>
      </c>
      <c r="G30" s="96">
        <v>6571.419089992664</v>
      </c>
      <c r="H30" s="96">
        <v>6927.6577878542585</v>
      </c>
      <c r="I30" s="96">
        <v>7196.889703273106</v>
      </c>
      <c r="J30" s="6"/>
      <c r="K30" s="98"/>
    </row>
    <row r="31" spans="1:11" ht="13.5" thickBot="1">
      <c r="A31" s="177"/>
      <c r="B31" s="178"/>
      <c r="C31" s="178"/>
      <c r="D31" s="97"/>
      <c r="E31" s="97"/>
      <c r="F31" s="97"/>
      <c r="G31" s="97"/>
      <c r="H31" s="97"/>
      <c r="I31" s="97"/>
      <c r="J31" s="6"/>
      <c r="K31" s="25"/>
    </row>
    <row r="32" spans="1:11" ht="13.5" thickBot="1">
      <c r="A32" s="190" t="s">
        <v>151</v>
      </c>
      <c r="B32" s="193"/>
      <c r="C32" s="194"/>
      <c r="D32" s="96">
        <v>4952.947347552916</v>
      </c>
      <c r="E32" s="96">
        <v>3655.0120633552215</v>
      </c>
      <c r="F32" s="96">
        <v>3029.329526218206</v>
      </c>
      <c r="G32" s="96">
        <v>2628.5676359970657</v>
      </c>
      <c r="H32" s="96">
        <v>2309.2192626180863</v>
      </c>
      <c r="I32" s="96">
        <v>2056.2542009351732</v>
      </c>
      <c r="J32" s="6"/>
      <c r="K32" s="6"/>
    </row>
    <row r="33" spans="1:11" ht="13.5" thickBot="1">
      <c r="A33" s="176"/>
      <c r="B33" s="37"/>
      <c r="C33" s="37"/>
      <c r="D33" s="97"/>
      <c r="E33" s="97"/>
      <c r="F33" s="97"/>
      <c r="G33" s="97"/>
      <c r="H33" s="97"/>
      <c r="I33" s="97"/>
      <c r="J33" s="6"/>
      <c r="K33" s="25"/>
    </row>
    <row r="34" spans="1:11" ht="13.5" thickBot="1">
      <c r="A34" s="173" t="s">
        <v>152</v>
      </c>
      <c r="B34" s="174"/>
      <c r="C34" s="174"/>
      <c r="D34" s="96">
        <v>308</v>
      </c>
      <c r="E34" s="96">
        <v>308</v>
      </c>
      <c r="F34" s="96">
        <v>308</v>
      </c>
      <c r="G34" s="96">
        <v>308</v>
      </c>
      <c r="H34" s="96">
        <v>308</v>
      </c>
      <c r="I34" s="96">
        <v>308</v>
      </c>
      <c r="J34" s="6"/>
      <c r="K34" s="25"/>
    </row>
    <row r="35" spans="1:11" ht="13.5" thickBot="1">
      <c r="A35" s="176"/>
      <c r="B35" s="37"/>
      <c r="C35" s="37"/>
      <c r="D35" s="97"/>
      <c r="E35" s="97"/>
      <c r="F35" s="97"/>
      <c r="G35" s="97"/>
      <c r="H35" s="97"/>
      <c r="I35" s="97"/>
      <c r="J35" s="6"/>
      <c r="K35" s="25"/>
    </row>
    <row r="36" spans="1:11" ht="13.5" thickBot="1">
      <c r="A36" s="186" t="s">
        <v>153</v>
      </c>
      <c r="B36" s="187"/>
      <c r="C36" s="188"/>
      <c r="D36" s="161">
        <v>5260.947347552916</v>
      </c>
      <c r="E36" s="161">
        <v>3963.0120633552215</v>
      </c>
      <c r="F36" s="161">
        <v>3337.329526218206</v>
      </c>
      <c r="G36" s="161">
        <v>2936.5676359970657</v>
      </c>
      <c r="H36" s="161">
        <v>2617.2192626180863</v>
      </c>
      <c r="I36" s="161">
        <v>2364.2542009351732</v>
      </c>
      <c r="J36" s="6"/>
      <c r="K36" s="25"/>
    </row>
    <row r="37" spans="1:11" ht="13.5" thickBot="1">
      <c r="A37" s="171" t="s">
        <v>154</v>
      </c>
      <c r="B37" s="9"/>
      <c r="C37" s="10"/>
      <c r="D37" s="161">
        <v>4500</v>
      </c>
      <c r="E37" s="161">
        <v>4500</v>
      </c>
      <c r="F37" s="161">
        <v>4500</v>
      </c>
      <c r="G37" s="161">
        <v>4500</v>
      </c>
      <c r="H37" s="161">
        <v>4500</v>
      </c>
      <c r="I37" s="161">
        <v>4500</v>
      </c>
      <c r="J37" s="25"/>
      <c r="K37" s="6"/>
    </row>
    <row r="38" spans="9:11" ht="12.75">
      <c r="I38" s="6"/>
      <c r="J38" s="6"/>
      <c r="K38" s="6"/>
    </row>
    <row r="39" spans="1:11" ht="13.5" thickBot="1">
      <c r="A39" s="6"/>
      <c r="B39" s="54"/>
      <c r="C39" s="6"/>
      <c r="D39" s="6"/>
      <c r="E39" s="6"/>
      <c r="F39" s="6"/>
      <c r="G39" s="6"/>
      <c r="H39" s="6"/>
      <c r="I39" s="25"/>
      <c r="J39" s="6"/>
      <c r="K39" s="6"/>
    </row>
    <row r="40" spans="1:10" ht="12.75">
      <c r="A40" s="2" t="s">
        <v>124</v>
      </c>
      <c r="B40" s="55"/>
      <c r="C40" s="56"/>
      <c r="D40" s="56"/>
      <c r="E40" s="56"/>
      <c r="F40" s="56"/>
      <c r="G40" s="56"/>
      <c r="H40" s="57"/>
      <c r="I40" s="25"/>
      <c r="J40" s="6"/>
    </row>
    <row r="41" spans="1:10" ht="12.75">
      <c r="A41" s="58" t="s">
        <v>19</v>
      </c>
      <c r="B41" s="59"/>
      <c r="C41" s="60"/>
      <c r="D41" s="61"/>
      <c r="E41" s="61"/>
      <c r="F41" s="61"/>
      <c r="G41" s="61"/>
      <c r="H41" s="62"/>
      <c r="I41" s="25"/>
      <c r="J41" s="6"/>
    </row>
    <row r="42" spans="1:10" ht="13.5" thickBot="1">
      <c r="A42" s="63" t="s">
        <v>106</v>
      </c>
      <c r="B42" s="64"/>
      <c r="C42" s="65"/>
      <c r="D42" s="65"/>
      <c r="E42" s="65"/>
      <c r="F42" s="65"/>
      <c r="G42" s="66"/>
      <c r="H42" s="67"/>
      <c r="I42" s="25"/>
      <c r="J42" s="6"/>
    </row>
    <row r="43" spans="1:10" ht="13.5" thickBot="1">
      <c r="A43" s="68"/>
      <c r="B43" s="15"/>
      <c r="C43" s="69" t="s">
        <v>156</v>
      </c>
      <c r="D43" s="99"/>
      <c r="E43" s="99"/>
      <c r="F43" s="99"/>
      <c r="G43" s="100"/>
      <c r="H43" s="70"/>
      <c r="I43" s="25"/>
      <c r="J43" s="6"/>
    </row>
    <row r="44" spans="1:10" ht="13.5" thickBot="1">
      <c r="A44" s="7"/>
      <c r="B44" s="54"/>
      <c r="C44" s="6"/>
      <c r="D44" s="6"/>
      <c r="E44" s="6"/>
      <c r="F44" s="6"/>
      <c r="G44" s="6"/>
      <c r="H44" s="71"/>
      <c r="I44" s="25"/>
      <c r="J44" s="6"/>
    </row>
    <row r="45" spans="1:10" ht="13.5" thickBot="1">
      <c r="A45" s="7"/>
      <c r="B45" s="72"/>
      <c r="C45" s="73">
        <v>3992</v>
      </c>
      <c r="D45" s="73">
        <v>4092</v>
      </c>
      <c r="E45" s="74">
        <v>4192</v>
      </c>
      <c r="F45" s="73">
        <v>4292</v>
      </c>
      <c r="G45" s="75">
        <v>4392</v>
      </c>
      <c r="H45" s="71"/>
      <c r="I45" s="25"/>
      <c r="J45" s="6"/>
    </row>
    <row r="46" spans="1:10" ht="12.75">
      <c r="A46" s="7"/>
      <c r="B46" s="76">
        <v>1</v>
      </c>
      <c r="C46" s="77">
        <v>-960.9473475529157</v>
      </c>
      <c r="D46" s="78">
        <v>-860.9473475529157</v>
      </c>
      <c r="E46" s="78">
        <v>-760.9473475529157</v>
      </c>
      <c r="F46" s="78">
        <v>-660.9473475529157</v>
      </c>
      <c r="G46" s="79">
        <v>-560.9473475529157</v>
      </c>
      <c r="H46" s="71"/>
      <c r="I46" s="25"/>
      <c r="J46" s="6"/>
    </row>
    <row r="47" spans="1:10" ht="12.75">
      <c r="A47" s="7"/>
      <c r="B47" s="80"/>
      <c r="C47" s="81"/>
      <c r="D47" s="38"/>
      <c r="E47" s="38"/>
      <c r="F47" s="38"/>
      <c r="G47" s="82"/>
      <c r="H47" s="71"/>
      <c r="I47" s="25"/>
      <c r="J47" s="6"/>
    </row>
    <row r="48" spans="1:10" ht="12.75">
      <c r="A48" s="7"/>
      <c r="B48" s="76">
        <v>1.5</v>
      </c>
      <c r="C48" s="81">
        <v>505.4819049671678</v>
      </c>
      <c r="D48" s="38">
        <v>655.4819049671678</v>
      </c>
      <c r="E48" s="38">
        <v>805.4819049671678</v>
      </c>
      <c r="F48" s="38">
        <v>955.4819049671678</v>
      </c>
      <c r="G48" s="82">
        <v>1105.4819049671678</v>
      </c>
      <c r="H48" s="71"/>
      <c r="I48" s="25"/>
      <c r="J48" s="6"/>
    </row>
    <row r="49" spans="1:10" ht="13.5" thickBot="1">
      <c r="A49" s="83"/>
      <c r="B49" s="80"/>
      <c r="C49" s="81"/>
      <c r="D49" s="38"/>
      <c r="E49" s="38"/>
      <c r="F49" s="38"/>
      <c r="G49" s="82"/>
      <c r="H49" s="71"/>
      <c r="I49" s="25"/>
      <c r="J49" s="6"/>
    </row>
    <row r="50" spans="1:10" ht="13.5" thickBot="1">
      <c r="A50" s="84" t="s">
        <v>32</v>
      </c>
      <c r="B50" s="85">
        <v>2</v>
      </c>
      <c r="C50" s="81">
        <v>1925.340947563588</v>
      </c>
      <c r="D50" s="38">
        <v>2125.340947563588</v>
      </c>
      <c r="E50" s="86">
        <v>2325.340947563588</v>
      </c>
      <c r="F50" s="38">
        <v>2525.340947563588</v>
      </c>
      <c r="G50" s="82">
        <v>2725.340947563588</v>
      </c>
      <c r="H50" s="71"/>
      <c r="I50" s="25"/>
      <c r="J50" s="6"/>
    </row>
    <row r="51" spans="1:10" ht="12.75">
      <c r="A51" s="7"/>
      <c r="B51" s="80"/>
      <c r="C51" s="81"/>
      <c r="D51" s="38"/>
      <c r="E51" s="38"/>
      <c r="F51" s="38"/>
      <c r="G51" s="82"/>
      <c r="H51" s="71"/>
      <c r="I51" s="25"/>
      <c r="J51" s="6"/>
    </row>
    <row r="52" spans="1:10" ht="12.75">
      <c r="A52" s="7"/>
      <c r="B52" s="76">
        <v>2.5</v>
      </c>
      <c r="C52" s="81">
        <v>3408.5809100073357</v>
      </c>
      <c r="D52" s="38">
        <v>3658.5809100073357</v>
      </c>
      <c r="E52" s="38">
        <v>3908.5809100073357</v>
      </c>
      <c r="F52" s="38">
        <v>4158.580910007336</v>
      </c>
      <c r="G52" s="82">
        <v>4408.580910007336</v>
      </c>
      <c r="H52" s="71"/>
      <c r="I52" s="25"/>
      <c r="J52" s="6"/>
    </row>
    <row r="53" spans="1:10" ht="12.75">
      <c r="A53" s="7"/>
      <c r="B53" s="80"/>
      <c r="C53" s="81"/>
      <c r="D53" s="38"/>
      <c r="E53" s="38"/>
      <c r="F53" s="38"/>
      <c r="G53" s="82"/>
      <c r="H53" s="71"/>
      <c r="I53" s="25"/>
      <c r="J53" s="6"/>
    </row>
    <row r="54" spans="1:10" ht="12.75">
      <c r="A54" s="7"/>
      <c r="B54" s="76">
        <v>3</v>
      </c>
      <c r="C54" s="81">
        <v>5048.3422121457415</v>
      </c>
      <c r="D54" s="38">
        <v>5348.3422121457415</v>
      </c>
      <c r="E54" s="38">
        <v>5648.3422121457415</v>
      </c>
      <c r="F54" s="38">
        <v>5948.3422121457415</v>
      </c>
      <c r="G54" s="82">
        <v>6248.3422121457415</v>
      </c>
      <c r="H54" s="71"/>
      <c r="I54" s="25"/>
      <c r="J54" s="6"/>
    </row>
    <row r="55" spans="1:10" ht="12.75">
      <c r="A55" s="7"/>
      <c r="B55" s="80"/>
      <c r="C55" s="81"/>
      <c r="D55" s="38"/>
      <c r="E55" s="38"/>
      <c r="F55" s="38"/>
      <c r="G55" s="82"/>
      <c r="H55" s="71"/>
      <c r="I55" s="25"/>
      <c r="J55" s="6"/>
    </row>
    <row r="56" spans="1:9" ht="13.5" thickBot="1">
      <c r="A56" s="7"/>
      <c r="B56" s="87">
        <v>3.5</v>
      </c>
      <c r="C56" s="88">
        <v>6775.110296726894</v>
      </c>
      <c r="D56" s="89">
        <v>7125.110296726894</v>
      </c>
      <c r="E56" s="89">
        <v>7475.110296726894</v>
      </c>
      <c r="F56" s="89">
        <v>7825.110296726894</v>
      </c>
      <c r="G56" s="90">
        <v>8175.110296726894</v>
      </c>
      <c r="H56" s="71"/>
      <c r="I56" s="25"/>
    </row>
    <row r="57" spans="1:8" ht="13.5" thickBot="1">
      <c r="A57" s="91"/>
      <c r="B57" s="18"/>
      <c r="C57" s="18"/>
      <c r="D57" s="18"/>
      <c r="E57" s="18"/>
      <c r="F57" s="18"/>
      <c r="G57" s="18"/>
      <c r="H57" s="8"/>
    </row>
  </sheetData>
  <sheetProtection/>
  <mergeCells count="7">
    <mergeCell ref="A36:C36"/>
    <mergeCell ref="A4:C4"/>
    <mergeCell ref="A30:C30"/>
    <mergeCell ref="A32:C32"/>
    <mergeCell ref="A26:C26"/>
    <mergeCell ref="A28:C28"/>
    <mergeCell ref="A9:C9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zoomScalePageLayoutView="0" workbookViewId="0" topLeftCell="A1">
      <selection activeCell="C43" sqref="C43"/>
    </sheetView>
  </sheetViews>
  <sheetFormatPr defaultColWidth="9.140625" defaultRowHeight="12.75"/>
  <cols>
    <col min="1" max="1" width="41.7109375" style="3" customWidth="1"/>
    <col min="2" max="2" width="18.00390625" style="3" customWidth="1"/>
    <col min="3" max="3" width="17.28125" style="3" customWidth="1"/>
    <col min="4" max="4" width="16.140625" style="3" customWidth="1"/>
    <col min="5" max="9" width="14.28125" style="3" customWidth="1"/>
    <col min="10" max="10" width="14.421875" style="3" customWidth="1"/>
    <col min="11" max="21" width="12.7109375" style="3" customWidth="1"/>
    <col min="22" max="22" width="14.28125" style="3" customWidth="1"/>
    <col min="23" max="23" width="14.421875" style="3" customWidth="1"/>
    <col min="24" max="26" width="12.7109375" style="3" customWidth="1"/>
    <col min="27" max="16384" width="9.140625" style="3" customWidth="1"/>
  </cols>
  <sheetData>
    <row r="1" spans="1:10" ht="16.5" thickBot="1">
      <c r="A1" s="170" t="s">
        <v>125</v>
      </c>
      <c r="B1" s="39"/>
      <c r="C1" s="22"/>
      <c r="D1" s="22"/>
      <c r="E1" s="22"/>
      <c r="F1" s="4"/>
      <c r="G1" s="4"/>
      <c r="H1" s="4"/>
      <c r="I1" s="40"/>
      <c r="J1" s="25"/>
    </row>
    <row r="2" spans="1:10" ht="16.5" thickBot="1">
      <c r="A2" s="170" t="s">
        <v>155</v>
      </c>
      <c r="B2" s="185"/>
      <c r="C2" s="168"/>
      <c r="D2" s="168"/>
      <c r="E2" s="168"/>
      <c r="F2" s="65"/>
      <c r="G2" s="65"/>
      <c r="H2" s="65"/>
      <c r="I2" s="169"/>
      <c r="J2" s="25"/>
    </row>
    <row r="3" spans="1:10" ht="16.5" thickBot="1">
      <c r="A3" s="41"/>
      <c r="B3" s="42"/>
      <c r="C3" s="43"/>
      <c r="D3" s="43"/>
      <c r="E3" s="18"/>
      <c r="F3" s="18"/>
      <c r="G3" s="18"/>
      <c r="H3" s="18"/>
      <c r="I3" s="8"/>
      <c r="J3" s="6"/>
    </row>
    <row r="4" spans="1:11" ht="13.5" thickBot="1">
      <c r="A4" s="186" t="s">
        <v>128</v>
      </c>
      <c r="B4" s="189"/>
      <c r="C4" s="189"/>
      <c r="D4" s="9"/>
      <c r="E4" s="9"/>
      <c r="F4" s="162">
        <v>4192</v>
      </c>
      <c r="G4" s="9" t="s">
        <v>22</v>
      </c>
      <c r="H4" s="44"/>
      <c r="I4" s="10"/>
      <c r="K4" s="6"/>
    </row>
    <row r="5" spans="1:11" s="6" customFormat="1" ht="13.5" thickBot="1">
      <c r="A5" s="172"/>
      <c r="B5" s="12"/>
      <c r="C5" s="12"/>
      <c r="D5" s="11"/>
      <c r="E5" s="16"/>
      <c r="F5" s="45"/>
      <c r="G5" s="12"/>
      <c r="H5" s="46"/>
      <c r="I5" s="46"/>
      <c r="K5" s="3"/>
    </row>
    <row r="6" spans="1:11" ht="13.5" thickBot="1">
      <c r="A6" s="172" t="s">
        <v>129</v>
      </c>
      <c r="B6" s="12"/>
      <c r="C6" s="12"/>
      <c r="D6" s="47">
        <v>1.5</v>
      </c>
      <c r="E6" s="47">
        <v>2</v>
      </c>
      <c r="F6" s="47">
        <v>2.5</v>
      </c>
      <c r="G6" s="47">
        <v>3</v>
      </c>
      <c r="H6" s="47">
        <v>3.5</v>
      </c>
      <c r="I6" s="48">
        <v>4</v>
      </c>
      <c r="J6" s="6"/>
      <c r="K6" s="6"/>
    </row>
    <row r="7" spans="1:11" ht="13.5" thickBot="1">
      <c r="A7" s="173" t="s">
        <v>130</v>
      </c>
      <c r="B7" s="174"/>
      <c r="C7" s="175"/>
      <c r="D7" s="13">
        <v>6017.999999999999</v>
      </c>
      <c r="E7" s="13">
        <v>8023.999999999999</v>
      </c>
      <c r="F7" s="13">
        <v>10029.999999999998</v>
      </c>
      <c r="G7" s="13">
        <v>12035.999999999998</v>
      </c>
      <c r="H7" s="13">
        <v>14041.999999999998</v>
      </c>
      <c r="I7" s="13">
        <v>16047.999999999998</v>
      </c>
      <c r="J7" s="6"/>
      <c r="K7" s="25"/>
    </row>
    <row r="8" spans="1:11" ht="13.5" thickBot="1">
      <c r="A8" s="176"/>
      <c r="B8" s="37"/>
      <c r="C8" s="37"/>
      <c r="D8" s="49"/>
      <c r="E8" s="49"/>
      <c r="F8" s="49"/>
      <c r="G8" s="49"/>
      <c r="H8" s="49"/>
      <c r="I8" s="49"/>
      <c r="J8" s="6"/>
      <c r="K8" s="25"/>
    </row>
    <row r="9" spans="1:11" ht="13.5" thickBot="1">
      <c r="A9" s="198" t="s">
        <v>131</v>
      </c>
      <c r="B9" s="199"/>
      <c r="C9" s="200"/>
      <c r="D9" s="50"/>
      <c r="E9" s="50"/>
      <c r="F9" s="50"/>
      <c r="G9" s="50"/>
      <c r="H9" s="50"/>
      <c r="I9" s="50"/>
      <c r="J9" s="6"/>
      <c r="K9" s="25"/>
    </row>
    <row r="10" spans="1:11" ht="12.75">
      <c r="A10" s="179" t="s">
        <v>132</v>
      </c>
      <c r="B10" s="180"/>
      <c r="C10" s="180"/>
      <c r="D10" s="94">
        <v>278.75</v>
      </c>
      <c r="E10" s="94">
        <v>278.75</v>
      </c>
      <c r="F10" s="94">
        <v>278.75</v>
      </c>
      <c r="G10" s="94">
        <v>278.75</v>
      </c>
      <c r="H10" s="94">
        <v>278.75</v>
      </c>
      <c r="I10" s="94">
        <v>278.75</v>
      </c>
      <c r="J10" s="6"/>
      <c r="K10" s="25"/>
    </row>
    <row r="11" spans="1:11" ht="12.75">
      <c r="A11" s="181" t="s">
        <v>133</v>
      </c>
      <c r="B11" s="182"/>
      <c r="C11" s="182"/>
      <c r="D11" s="95">
        <v>616.8000000000001</v>
      </c>
      <c r="E11" s="95">
        <v>937.4000000000001</v>
      </c>
      <c r="F11" s="95">
        <v>1299</v>
      </c>
      <c r="G11" s="95">
        <v>1604.8</v>
      </c>
      <c r="H11" s="95">
        <v>1772.8</v>
      </c>
      <c r="I11" s="95">
        <v>1864.2</v>
      </c>
      <c r="J11" s="6"/>
      <c r="K11" s="25"/>
    </row>
    <row r="12" spans="1:11" ht="12.75">
      <c r="A12" s="181" t="s">
        <v>134</v>
      </c>
      <c r="B12" s="182"/>
      <c r="C12" s="182"/>
      <c r="D12" s="95">
        <v>90.75000000000001</v>
      </c>
      <c r="E12" s="95">
        <v>90.75000000000001</v>
      </c>
      <c r="F12" s="95">
        <v>90.75000000000001</v>
      </c>
      <c r="G12" s="95">
        <v>90.75000000000001</v>
      </c>
      <c r="H12" s="95">
        <v>90.75000000000001</v>
      </c>
      <c r="I12" s="95">
        <v>90.75000000000001</v>
      </c>
      <c r="J12" s="6"/>
      <c r="K12" s="25"/>
    </row>
    <row r="13" spans="1:11" ht="12.75">
      <c r="A13" s="181" t="s">
        <v>135</v>
      </c>
      <c r="B13" s="182"/>
      <c r="C13" s="182"/>
      <c r="D13" s="95">
        <v>623.1405250602969</v>
      </c>
      <c r="E13" s="95">
        <v>634.4412168166702</v>
      </c>
      <c r="F13" s="95">
        <v>645.7419085730437</v>
      </c>
      <c r="G13" s="95">
        <v>657.042600329417</v>
      </c>
      <c r="H13" s="95">
        <v>668.3432920857905</v>
      </c>
      <c r="I13" s="95">
        <v>679.6439838421638</v>
      </c>
      <c r="J13" s="6"/>
      <c r="K13" s="25"/>
    </row>
    <row r="14" spans="1:11" ht="12.75">
      <c r="A14" s="181" t="s">
        <v>136</v>
      </c>
      <c r="B14" s="182"/>
      <c r="C14" s="182"/>
      <c r="D14" s="95">
        <v>381.384</v>
      </c>
      <c r="E14" s="95">
        <v>383.5215</v>
      </c>
      <c r="F14" s="95">
        <v>385.659</v>
      </c>
      <c r="G14" s="95">
        <v>387.79650000000004</v>
      </c>
      <c r="H14" s="95">
        <v>389.93399999999997</v>
      </c>
      <c r="I14" s="95">
        <v>392.0715</v>
      </c>
      <c r="J14" s="6"/>
      <c r="K14" s="25"/>
    </row>
    <row r="15" spans="1:11" ht="12.75">
      <c r="A15" s="181" t="s">
        <v>137</v>
      </c>
      <c r="B15" s="182"/>
      <c r="C15" s="182"/>
      <c r="D15" s="95">
        <v>381.276865</v>
      </c>
      <c r="E15" s="95">
        <v>381.276865</v>
      </c>
      <c r="F15" s="95">
        <v>381.276865</v>
      </c>
      <c r="G15" s="95">
        <v>381.276865</v>
      </c>
      <c r="H15" s="95">
        <v>381.276865</v>
      </c>
      <c r="I15" s="95">
        <v>381.276865</v>
      </c>
      <c r="J15" s="6"/>
      <c r="K15" s="25"/>
    </row>
    <row r="16" spans="1:11" ht="12.75">
      <c r="A16" s="181" t="s">
        <v>138</v>
      </c>
      <c r="B16" s="182"/>
      <c r="C16" s="182"/>
      <c r="D16" s="95">
        <v>236.931625</v>
      </c>
      <c r="E16" s="95">
        <v>236.931625</v>
      </c>
      <c r="F16" s="95">
        <v>236.931625</v>
      </c>
      <c r="G16" s="95">
        <v>236.931625</v>
      </c>
      <c r="H16" s="95">
        <v>236.931625</v>
      </c>
      <c r="I16" s="95">
        <v>236.931625</v>
      </c>
      <c r="J16" s="6"/>
      <c r="K16" s="25"/>
    </row>
    <row r="17" spans="1:11" ht="12.75">
      <c r="A17" s="181" t="s">
        <v>139</v>
      </c>
      <c r="B17" s="182"/>
      <c r="C17" s="182"/>
      <c r="D17" s="95">
        <v>167.88959999999997</v>
      </c>
      <c r="E17" s="95">
        <v>223.85279999999997</v>
      </c>
      <c r="F17" s="95">
        <v>279.816</v>
      </c>
      <c r="G17" s="95">
        <v>335.77919999999995</v>
      </c>
      <c r="H17" s="95">
        <v>391.74240000000003</v>
      </c>
      <c r="I17" s="95">
        <v>447.70559999999995</v>
      </c>
      <c r="J17" s="6"/>
      <c r="K17" s="25"/>
    </row>
    <row r="18" spans="1:11" ht="12.75">
      <c r="A18" s="181" t="s">
        <v>140</v>
      </c>
      <c r="B18" s="182"/>
      <c r="C18" s="182"/>
      <c r="D18" s="95">
        <v>223.68367951290296</v>
      </c>
      <c r="E18" s="95">
        <v>257.04933254890295</v>
      </c>
      <c r="F18" s="95">
        <v>293.34914589024646</v>
      </c>
      <c r="G18" s="95">
        <v>325.65563862090295</v>
      </c>
      <c r="H18" s="95">
        <v>348.1004901301854</v>
      </c>
      <c r="I18" s="95">
        <v>365.0634714104602</v>
      </c>
      <c r="J18" s="6"/>
      <c r="K18" s="25"/>
    </row>
    <row r="19" spans="1:11" ht="12.75">
      <c r="A19" s="181" t="s">
        <v>141</v>
      </c>
      <c r="B19" s="182"/>
      <c r="C19" s="182"/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6"/>
      <c r="K19" s="25"/>
    </row>
    <row r="20" spans="1:11" ht="12.75">
      <c r="A20" s="181" t="s">
        <v>142</v>
      </c>
      <c r="B20" s="182"/>
      <c r="C20" s="182"/>
      <c r="D20" s="95">
        <v>228.68399999999997</v>
      </c>
      <c r="E20" s="95">
        <v>304.912</v>
      </c>
      <c r="F20" s="95">
        <v>381.13999999999993</v>
      </c>
      <c r="G20" s="95">
        <v>457.36799999999994</v>
      </c>
      <c r="H20" s="95">
        <v>533.5959999999999</v>
      </c>
      <c r="I20" s="95">
        <v>609.824</v>
      </c>
      <c r="J20" s="6"/>
      <c r="K20" s="25"/>
    </row>
    <row r="21" spans="1:11" ht="12.75">
      <c r="A21" s="181" t="s">
        <v>143</v>
      </c>
      <c r="B21" s="182"/>
      <c r="C21" s="182"/>
      <c r="D21" s="95">
        <v>120</v>
      </c>
      <c r="E21" s="95">
        <v>120</v>
      </c>
      <c r="F21" s="95">
        <v>120</v>
      </c>
      <c r="G21" s="95">
        <v>120</v>
      </c>
      <c r="H21" s="95">
        <v>120</v>
      </c>
      <c r="I21" s="95">
        <v>120</v>
      </c>
      <c r="J21" s="6"/>
      <c r="K21" s="25"/>
    </row>
    <row r="22" spans="1:11" ht="12.75">
      <c r="A22" s="181" t="s">
        <v>144</v>
      </c>
      <c r="B22" s="182"/>
      <c r="C22" s="182"/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6"/>
      <c r="K22" s="25"/>
    </row>
    <row r="23" spans="1:11" ht="12.75">
      <c r="A23" s="181" t="s">
        <v>145</v>
      </c>
      <c r="B23" s="182"/>
      <c r="C23" s="182"/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6"/>
      <c r="K23" s="25"/>
    </row>
    <row r="24" spans="1:11" ht="12.75">
      <c r="A24" s="181" t="s">
        <v>146</v>
      </c>
      <c r="B24" s="182"/>
      <c r="C24" s="182"/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6"/>
      <c r="K24" s="25"/>
    </row>
    <row r="25" spans="1:11" ht="13.5" thickBot="1">
      <c r="A25" s="181" t="s">
        <v>147</v>
      </c>
      <c r="B25" s="182"/>
      <c r="C25" s="182"/>
      <c r="D25" s="95">
        <v>200.95741767439202</v>
      </c>
      <c r="E25" s="95">
        <v>230.93312036193439</v>
      </c>
      <c r="F25" s="95">
        <v>263.54487266779734</v>
      </c>
      <c r="G25" s="95">
        <v>292.56902573701916</v>
      </c>
      <c r="H25" s="95">
        <v>312.73348033295855</v>
      </c>
      <c r="I25" s="95">
        <v>327.9730227151574</v>
      </c>
      <c r="J25" s="6"/>
      <c r="K25" s="25"/>
    </row>
    <row r="26" spans="1:11" ht="13.5" thickBot="1">
      <c r="A26" s="190" t="s">
        <v>148</v>
      </c>
      <c r="B26" s="191"/>
      <c r="C26" s="192"/>
      <c r="D26" s="96">
        <v>3550.2477122475925</v>
      </c>
      <c r="E26" s="96">
        <v>4079.8184597275076</v>
      </c>
      <c r="F26" s="96">
        <v>4655.959417131087</v>
      </c>
      <c r="G26" s="96">
        <v>5168.719454687338</v>
      </c>
      <c r="H26" s="96">
        <v>5524.958152548935</v>
      </c>
      <c r="I26" s="96">
        <v>5794.190067967781</v>
      </c>
      <c r="J26" s="6"/>
      <c r="K26" s="25"/>
    </row>
    <row r="27" spans="1:11" ht="13.5" thickBot="1">
      <c r="A27" s="183"/>
      <c r="B27" s="184"/>
      <c r="C27" s="184"/>
      <c r="D27" s="51"/>
      <c r="E27" s="51"/>
      <c r="F27" s="51"/>
      <c r="G27" s="51"/>
      <c r="H27" s="51"/>
      <c r="I27" s="51"/>
      <c r="J27" s="6"/>
      <c r="K27" s="25"/>
    </row>
    <row r="28" spans="1:11" s="20" customFormat="1" ht="13.5" thickBot="1">
      <c r="A28" s="195" t="s">
        <v>149</v>
      </c>
      <c r="B28" s="196"/>
      <c r="C28" s="197"/>
      <c r="D28" s="96">
        <v>1573.541094763503</v>
      </c>
      <c r="E28" s="96">
        <v>1573.541094763503</v>
      </c>
      <c r="F28" s="96">
        <v>1573.541094763503</v>
      </c>
      <c r="G28" s="96">
        <v>1573.541094763503</v>
      </c>
      <c r="H28" s="96">
        <v>1573.541094763503</v>
      </c>
      <c r="I28" s="96">
        <v>1573.541094763503</v>
      </c>
      <c r="J28" s="52"/>
      <c r="K28" s="19"/>
    </row>
    <row r="29" spans="1:11" s="20" customFormat="1" ht="13.5" thickBot="1">
      <c r="A29" s="183"/>
      <c r="B29" s="184"/>
      <c r="C29" s="184"/>
      <c r="D29" s="160"/>
      <c r="E29" s="160"/>
      <c r="F29" s="160"/>
      <c r="G29" s="160"/>
      <c r="H29" s="160"/>
      <c r="I29" s="160"/>
      <c r="J29" s="6"/>
      <c r="K29" s="52"/>
    </row>
    <row r="30" spans="1:11" s="53" customFormat="1" ht="13.5" thickBot="1">
      <c r="A30" s="190" t="s">
        <v>150</v>
      </c>
      <c r="B30" s="191"/>
      <c r="C30" s="192"/>
      <c r="D30" s="96">
        <v>5123.788807011096</v>
      </c>
      <c r="E30" s="96">
        <v>5653.35955449101</v>
      </c>
      <c r="F30" s="96">
        <v>6229.50051189459</v>
      </c>
      <c r="G30" s="96">
        <v>6742.260549450841</v>
      </c>
      <c r="H30" s="96">
        <v>7098.499247312438</v>
      </c>
      <c r="I30" s="96">
        <v>7367.731162731284</v>
      </c>
      <c r="J30" s="6"/>
      <c r="K30" s="98"/>
    </row>
    <row r="31" spans="1:11" ht="13.5" thickBot="1">
      <c r="A31" s="177"/>
      <c r="B31" s="178"/>
      <c r="C31" s="178"/>
      <c r="D31" s="97"/>
      <c r="E31" s="97"/>
      <c r="F31" s="97"/>
      <c r="G31" s="97"/>
      <c r="H31" s="97"/>
      <c r="I31" s="97"/>
      <c r="J31" s="6"/>
      <c r="K31" s="25"/>
    </row>
    <row r="32" spans="1:11" ht="13.5" thickBot="1">
      <c r="A32" s="190" t="s">
        <v>151</v>
      </c>
      <c r="B32" s="193"/>
      <c r="C32" s="194"/>
      <c r="D32" s="96">
        <v>3415.8592046740637</v>
      </c>
      <c r="E32" s="96">
        <v>2826.679777245505</v>
      </c>
      <c r="F32" s="96">
        <v>2491.800204757836</v>
      </c>
      <c r="G32" s="96">
        <v>2247.42018315028</v>
      </c>
      <c r="H32" s="96">
        <v>2028.1426420892678</v>
      </c>
      <c r="I32" s="96">
        <v>1841.932790682821</v>
      </c>
      <c r="J32" s="6"/>
      <c r="K32" s="6"/>
    </row>
    <row r="33" spans="1:11" ht="13.5" thickBot="1">
      <c r="A33" s="176"/>
      <c r="B33" s="37"/>
      <c r="C33" s="37"/>
      <c r="D33" s="97"/>
      <c r="E33" s="97"/>
      <c r="F33" s="97"/>
      <c r="G33" s="97"/>
      <c r="H33" s="97"/>
      <c r="I33" s="97"/>
      <c r="J33" s="6"/>
      <c r="K33" s="25"/>
    </row>
    <row r="34" spans="1:11" ht="13.5" thickBot="1">
      <c r="A34" s="173" t="s">
        <v>152</v>
      </c>
      <c r="B34" s="174"/>
      <c r="C34" s="174"/>
      <c r="D34" s="96">
        <v>308</v>
      </c>
      <c r="E34" s="96">
        <v>308</v>
      </c>
      <c r="F34" s="96">
        <v>308</v>
      </c>
      <c r="G34" s="96">
        <v>308</v>
      </c>
      <c r="H34" s="96">
        <v>308</v>
      </c>
      <c r="I34" s="96">
        <v>308</v>
      </c>
      <c r="J34" s="6"/>
      <c r="K34" s="25"/>
    </row>
    <row r="35" spans="1:11" ht="13.5" thickBot="1">
      <c r="A35" s="176"/>
      <c r="B35" s="37"/>
      <c r="C35" s="37"/>
      <c r="D35" s="97"/>
      <c r="E35" s="97"/>
      <c r="F35" s="97"/>
      <c r="G35" s="97"/>
      <c r="H35" s="97"/>
      <c r="I35" s="97"/>
      <c r="J35" s="6"/>
      <c r="K35" s="25"/>
    </row>
    <row r="36" spans="1:11" ht="13.5" thickBot="1">
      <c r="A36" s="186" t="s">
        <v>153</v>
      </c>
      <c r="B36" s="187"/>
      <c r="C36" s="188"/>
      <c r="D36" s="161">
        <v>3723.8592046740637</v>
      </c>
      <c r="E36" s="161">
        <v>3134.679777245505</v>
      </c>
      <c r="F36" s="161">
        <v>2799.800204757836</v>
      </c>
      <c r="G36" s="161">
        <v>2555.42018315028</v>
      </c>
      <c r="H36" s="161">
        <v>2336.1426420892676</v>
      </c>
      <c r="I36" s="161">
        <v>2149.932790682821</v>
      </c>
      <c r="J36" s="6"/>
      <c r="K36" s="25"/>
    </row>
    <row r="37" spans="1:11" ht="13.5" thickBot="1">
      <c r="A37" s="171" t="s">
        <v>154</v>
      </c>
      <c r="B37" s="9"/>
      <c r="C37" s="10"/>
      <c r="D37" s="161">
        <v>4500</v>
      </c>
      <c r="E37" s="161">
        <v>4500</v>
      </c>
      <c r="F37" s="161">
        <v>4500</v>
      </c>
      <c r="G37" s="161">
        <v>4500</v>
      </c>
      <c r="H37" s="161">
        <v>4500</v>
      </c>
      <c r="I37" s="161">
        <v>4500</v>
      </c>
      <c r="J37" s="25"/>
      <c r="K37" s="6"/>
    </row>
    <row r="38" spans="9:11" ht="12.75">
      <c r="I38" s="6"/>
      <c r="J38" s="6"/>
      <c r="K38" s="6"/>
    </row>
    <row r="39" spans="1:11" ht="13.5" thickBot="1">
      <c r="A39" s="6"/>
      <c r="B39" s="54"/>
      <c r="C39" s="6"/>
      <c r="D39" s="6"/>
      <c r="E39" s="6"/>
      <c r="F39" s="6"/>
      <c r="G39" s="6"/>
      <c r="H39" s="6"/>
      <c r="I39" s="25"/>
      <c r="J39" s="6"/>
      <c r="K39" s="6"/>
    </row>
    <row r="40" spans="1:10" ht="12.75">
      <c r="A40" s="2" t="s">
        <v>126</v>
      </c>
      <c r="B40" s="55"/>
      <c r="C40" s="56"/>
      <c r="D40" s="56"/>
      <c r="E40" s="56"/>
      <c r="F40" s="56"/>
      <c r="G40" s="56"/>
      <c r="H40" s="57"/>
      <c r="I40" s="25"/>
      <c r="J40" s="6"/>
    </row>
    <row r="41" spans="1:10" ht="12.75">
      <c r="A41" s="58" t="s">
        <v>19</v>
      </c>
      <c r="B41" s="59"/>
      <c r="C41" s="60"/>
      <c r="D41" s="61"/>
      <c r="E41" s="61"/>
      <c r="F41" s="61"/>
      <c r="G41" s="61"/>
      <c r="H41" s="62"/>
      <c r="I41" s="25"/>
      <c r="J41" s="6"/>
    </row>
    <row r="42" spans="1:10" ht="13.5" thickBot="1">
      <c r="A42" s="63" t="s">
        <v>106</v>
      </c>
      <c r="B42" s="64"/>
      <c r="C42" s="65"/>
      <c r="D42" s="65"/>
      <c r="E42" s="65"/>
      <c r="F42" s="65"/>
      <c r="G42" s="66"/>
      <c r="H42" s="67"/>
      <c r="I42" s="25"/>
      <c r="J42" s="6"/>
    </row>
    <row r="43" spans="1:10" ht="13.5" thickBot="1">
      <c r="A43" s="68"/>
      <c r="B43" s="15"/>
      <c r="C43" s="69" t="s">
        <v>156</v>
      </c>
      <c r="D43" s="99"/>
      <c r="E43" s="99"/>
      <c r="F43" s="99"/>
      <c r="G43" s="100"/>
      <c r="H43" s="70"/>
      <c r="I43" s="25"/>
      <c r="J43" s="6"/>
    </row>
    <row r="44" spans="1:10" ht="13.5" thickBot="1">
      <c r="A44" s="7"/>
      <c r="B44" s="54"/>
      <c r="C44" s="6"/>
      <c r="D44" s="6"/>
      <c r="E44" s="6"/>
      <c r="F44" s="6"/>
      <c r="G44" s="6"/>
      <c r="H44" s="71"/>
      <c r="I44" s="25"/>
      <c r="J44" s="6"/>
    </row>
    <row r="45" spans="1:10" ht="13.5" thickBot="1">
      <c r="A45" s="7"/>
      <c r="B45" s="72"/>
      <c r="C45" s="73">
        <v>3992</v>
      </c>
      <c r="D45" s="73">
        <v>4092</v>
      </c>
      <c r="E45" s="74">
        <v>4192</v>
      </c>
      <c r="F45" s="73">
        <v>4292</v>
      </c>
      <c r="G45" s="75">
        <v>4392</v>
      </c>
      <c r="H45" s="71"/>
      <c r="I45" s="25"/>
      <c r="J45" s="6"/>
    </row>
    <row r="46" spans="1:10" ht="12.75">
      <c r="A46" s="7"/>
      <c r="B46" s="76">
        <v>1.5</v>
      </c>
      <c r="C46" s="77">
        <v>864.2111929889043</v>
      </c>
      <c r="D46" s="78">
        <v>1014.2111929889043</v>
      </c>
      <c r="E46" s="78">
        <v>1164.2111929889043</v>
      </c>
      <c r="F46" s="78">
        <v>1314.2111929889043</v>
      </c>
      <c r="G46" s="79">
        <v>1464.2111929889043</v>
      </c>
      <c r="H46" s="71"/>
      <c r="I46" s="25"/>
      <c r="J46" s="6"/>
    </row>
    <row r="47" spans="1:10" ht="12.75">
      <c r="A47" s="7"/>
      <c r="B47" s="80"/>
      <c r="C47" s="81"/>
      <c r="D47" s="38"/>
      <c r="E47" s="38"/>
      <c r="F47" s="38"/>
      <c r="G47" s="82"/>
      <c r="H47" s="71"/>
      <c r="I47" s="25"/>
      <c r="J47" s="6"/>
    </row>
    <row r="48" spans="1:10" ht="12.75">
      <c r="A48" s="7"/>
      <c r="B48" s="76">
        <v>2</v>
      </c>
      <c r="C48" s="81">
        <v>2330.6404455089896</v>
      </c>
      <c r="D48" s="38">
        <v>2530.6404455089896</v>
      </c>
      <c r="E48" s="38">
        <v>2730.6404455089896</v>
      </c>
      <c r="F48" s="38">
        <v>2930.6404455089896</v>
      </c>
      <c r="G48" s="82">
        <v>3130.6404455089896</v>
      </c>
      <c r="H48" s="71"/>
      <c r="I48" s="25"/>
      <c r="J48" s="6"/>
    </row>
    <row r="49" spans="1:10" ht="13.5" thickBot="1">
      <c r="A49" s="83"/>
      <c r="B49" s="80"/>
      <c r="C49" s="81"/>
      <c r="D49" s="38"/>
      <c r="E49" s="38"/>
      <c r="F49" s="38"/>
      <c r="G49" s="82"/>
      <c r="H49" s="71"/>
      <c r="I49" s="25"/>
      <c r="J49" s="6"/>
    </row>
    <row r="50" spans="1:10" ht="13.5" thickBot="1">
      <c r="A50" s="84" t="s">
        <v>32</v>
      </c>
      <c r="B50" s="85">
        <v>2.5</v>
      </c>
      <c r="C50" s="81">
        <v>3750.49948810541</v>
      </c>
      <c r="D50" s="38">
        <v>4000.49948810541</v>
      </c>
      <c r="E50" s="86">
        <v>4250.49948810541</v>
      </c>
      <c r="F50" s="38">
        <v>4500.49948810541</v>
      </c>
      <c r="G50" s="82">
        <v>4750.49948810541</v>
      </c>
      <c r="H50" s="71"/>
      <c r="I50" s="25"/>
      <c r="J50" s="6"/>
    </row>
    <row r="51" spans="1:10" ht="12.75">
      <c r="A51" s="7"/>
      <c r="B51" s="80"/>
      <c r="C51" s="81"/>
      <c r="D51" s="38"/>
      <c r="E51" s="38"/>
      <c r="F51" s="38"/>
      <c r="G51" s="82"/>
      <c r="H51" s="71"/>
      <c r="I51" s="25"/>
      <c r="J51" s="6"/>
    </row>
    <row r="52" spans="1:10" ht="12.75">
      <c r="A52" s="7"/>
      <c r="B52" s="76">
        <v>3</v>
      </c>
      <c r="C52" s="81">
        <v>5233.739450549159</v>
      </c>
      <c r="D52" s="38">
        <v>5533.739450549159</v>
      </c>
      <c r="E52" s="38">
        <v>5833.739450549159</v>
      </c>
      <c r="F52" s="38">
        <v>6133.739450549159</v>
      </c>
      <c r="G52" s="82">
        <v>6433.739450549159</v>
      </c>
      <c r="H52" s="71"/>
      <c r="I52" s="25"/>
      <c r="J52" s="6"/>
    </row>
    <row r="53" spans="1:10" ht="12.75">
      <c r="A53" s="7"/>
      <c r="B53" s="80"/>
      <c r="C53" s="81"/>
      <c r="D53" s="38"/>
      <c r="E53" s="38"/>
      <c r="F53" s="38"/>
      <c r="G53" s="82"/>
      <c r="H53" s="71"/>
      <c r="I53" s="25"/>
      <c r="J53" s="6"/>
    </row>
    <row r="54" spans="1:10" ht="12.75">
      <c r="A54" s="7"/>
      <c r="B54" s="76">
        <v>3.5</v>
      </c>
      <c r="C54" s="81">
        <v>6873.500752687562</v>
      </c>
      <c r="D54" s="38">
        <v>7223.500752687562</v>
      </c>
      <c r="E54" s="38">
        <v>7573.500752687562</v>
      </c>
      <c r="F54" s="38">
        <v>7923.500752687562</v>
      </c>
      <c r="G54" s="82">
        <v>8273.500752687563</v>
      </c>
      <c r="H54" s="71"/>
      <c r="I54" s="25"/>
      <c r="J54" s="6"/>
    </row>
    <row r="55" spans="1:10" ht="12.75">
      <c r="A55" s="7"/>
      <c r="B55" s="80"/>
      <c r="C55" s="81"/>
      <c r="D55" s="38"/>
      <c r="E55" s="38"/>
      <c r="F55" s="38"/>
      <c r="G55" s="82"/>
      <c r="H55" s="71"/>
      <c r="I55" s="25"/>
      <c r="J55" s="6"/>
    </row>
    <row r="56" spans="1:9" ht="13.5" thickBot="1">
      <c r="A56" s="7"/>
      <c r="B56" s="87">
        <v>4</v>
      </c>
      <c r="C56" s="88">
        <v>8600.268837268715</v>
      </c>
      <c r="D56" s="89">
        <v>9000.268837268715</v>
      </c>
      <c r="E56" s="89">
        <v>9400.268837268715</v>
      </c>
      <c r="F56" s="89">
        <v>9800.268837268715</v>
      </c>
      <c r="G56" s="90">
        <v>10200.268837268715</v>
      </c>
      <c r="H56" s="71"/>
      <c r="I56" s="25"/>
    </row>
    <row r="57" spans="1:8" ht="13.5" thickBot="1">
      <c r="A57" s="91"/>
      <c r="B57" s="18"/>
      <c r="C57" s="18"/>
      <c r="D57" s="18"/>
      <c r="E57" s="18"/>
      <c r="F57" s="18"/>
      <c r="G57" s="18"/>
      <c r="H57" s="8"/>
    </row>
    <row r="58" ht="12.75">
      <c r="C58" s="92"/>
    </row>
  </sheetData>
  <sheetProtection/>
  <mergeCells count="7">
    <mergeCell ref="A36:C36"/>
    <mergeCell ref="A4:C4"/>
    <mergeCell ref="A30:C30"/>
    <mergeCell ref="A32:C32"/>
    <mergeCell ref="A26:C26"/>
    <mergeCell ref="A28:C28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9.28125" style="109" bestFit="1" customWidth="1"/>
    <col min="2" max="2" width="12.00390625" style="109" customWidth="1"/>
    <col min="3" max="3" width="13.140625" style="109" customWidth="1"/>
    <col min="4" max="4" width="9.7109375" style="109" customWidth="1"/>
    <col min="5" max="5" width="42.57421875" style="109" bestFit="1" customWidth="1"/>
    <col min="6" max="7" width="9.140625" style="109" customWidth="1"/>
    <col min="8" max="8" width="42.57421875" style="109" bestFit="1" customWidth="1"/>
    <col min="9" max="16384" width="9.140625" style="109" customWidth="1"/>
  </cols>
  <sheetData>
    <row r="1" spans="1:4" ht="12.75">
      <c r="A1" s="154"/>
      <c r="B1" s="154"/>
      <c r="C1" s="154"/>
      <c r="D1" s="112"/>
    </row>
    <row r="2" spans="1:9" ht="12.75">
      <c r="A2" s="113" t="s">
        <v>119</v>
      </c>
      <c r="B2" s="114">
        <v>28.02</v>
      </c>
      <c r="C2" s="118" t="s">
        <v>26</v>
      </c>
      <c r="D2" s="112"/>
      <c r="E2" s="113"/>
      <c r="F2" s="114"/>
      <c r="H2" s="113"/>
      <c r="I2" s="114"/>
    </row>
    <row r="3" spans="1:9" ht="12.75">
      <c r="A3" s="124" t="s">
        <v>61</v>
      </c>
      <c r="B3" s="128">
        <v>26.67</v>
      </c>
      <c r="C3" s="125" t="s">
        <v>26</v>
      </c>
      <c r="D3" s="126"/>
      <c r="E3" s="124"/>
      <c r="F3" s="128"/>
      <c r="H3" s="124"/>
      <c r="I3" s="128"/>
    </row>
    <row r="4" spans="1:9" ht="12.75">
      <c r="A4" s="113" t="s">
        <v>111</v>
      </c>
      <c r="B4" s="114">
        <v>88</v>
      </c>
      <c r="C4" s="118" t="s">
        <v>26</v>
      </c>
      <c r="D4" s="112"/>
      <c r="E4" s="113"/>
      <c r="F4" s="114"/>
      <c r="H4" s="113"/>
      <c r="I4" s="114"/>
    </row>
    <row r="5" spans="1:9" ht="12.75">
      <c r="A5" s="113" t="s">
        <v>79</v>
      </c>
      <c r="B5" s="114">
        <v>88</v>
      </c>
      <c r="C5" s="118" t="s">
        <v>26</v>
      </c>
      <c r="D5" s="126"/>
      <c r="E5" s="124"/>
      <c r="F5" s="128"/>
      <c r="H5" s="124"/>
      <c r="I5" s="128"/>
    </row>
    <row r="6" spans="1:9" ht="12.75">
      <c r="A6" s="124" t="s">
        <v>117</v>
      </c>
      <c r="B6" s="128">
        <v>36.04</v>
      </c>
      <c r="C6" s="125" t="s">
        <v>26</v>
      </c>
      <c r="D6" s="112"/>
      <c r="E6" s="113"/>
      <c r="F6" s="114"/>
      <c r="H6" s="113"/>
      <c r="I6" s="114"/>
    </row>
    <row r="7" spans="1:9" ht="12.75">
      <c r="A7" s="113" t="s">
        <v>98</v>
      </c>
      <c r="B7" s="114">
        <v>9.47</v>
      </c>
      <c r="C7" s="118" t="s">
        <v>55</v>
      </c>
      <c r="D7" s="112"/>
      <c r="E7" s="113"/>
      <c r="F7" s="114"/>
      <c r="H7" s="113"/>
      <c r="I7" s="114"/>
    </row>
    <row r="8" spans="1:9" ht="12.75">
      <c r="A8" s="113" t="s">
        <v>58</v>
      </c>
      <c r="B8" s="114">
        <v>65</v>
      </c>
      <c r="C8" s="120" t="s">
        <v>28</v>
      </c>
      <c r="D8" s="126"/>
      <c r="E8" s="124"/>
      <c r="F8" s="128"/>
      <c r="H8" s="124"/>
      <c r="I8" s="128"/>
    </row>
    <row r="9" spans="1:9" ht="12.75">
      <c r="A9" s="124" t="s">
        <v>103</v>
      </c>
      <c r="B9" s="128">
        <f>32.91/200</f>
        <v>0.16454999999999997</v>
      </c>
      <c r="C9" s="129" t="s">
        <v>55</v>
      </c>
      <c r="D9" s="112"/>
      <c r="E9" s="1"/>
      <c r="F9" s="128"/>
      <c r="H9" s="1"/>
      <c r="I9" s="128"/>
    </row>
    <row r="10" spans="1:9" ht="12.75">
      <c r="A10" s="1" t="s">
        <v>80</v>
      </c>
      <c r="B10" s="128">
        <f>32.91/200</f>
        <v>0.16454999999999997</v>
      </c>
      <c r="C10" s="155" t="s">
        <v>55</v>
      </c>
      <c r="D10" s="112"/>
      <c r="E10" s="113"/>
      <c r="F10" s="114"/>
      <c r="H10" s="113"/>
      <c r="I10" s="114"/>
    </row>
    <row r="11" spans="1:9" ht="12.75">
      <c r="A11" s="113" t="s">
        <v>63</v>
      </c>
      <c r="B11" s="114">
        <f>46/225</f>
        <v>0.20444444444444446</v>
      </c>
      <c r="C11" s="118" t="s">
        <v>55</v>
      </c>
      <c r="D11" s="130"/>
      <c r="E11" s="37"/>
      <c r="F11" s="123"/>
      <c r="H11" s="37"/>
      <c r="I11" s="123"/>
    </row>
    <row r="12" spans="1:9" ht="12.75">
      <c r="A12" s="37" t="s">
        <v>50</v>
      </c>
      <c r="B12" s="123">
        <v>0</v>
      </c>
      <c r="C12" s="36"/>
      <c r="D12" s="112"/>
      <c r="E12" s="113"/>
      <c r="F12" s="114"/>
      <c r="H12" s="113"/>
      <c r="I12" s="114"/>
    </row>
    <row r="13" spans="1:9" ht="12.75">
      <c r="A13" s="37" t="s">
        <v>121</v>
      </c>
      <c r="B13" s="123">
        <v>0</v>
      </c>
      <c r="C13" s="36"/>
      <c r="D13" s="112"/>
      <c r="E13" s="113"/>
      <c r="F13" s="114"/>
      <c r="H13" s="113"/>
      <c r="I13" s="114"/>
    </row>
    <row r="14" spans="1:9" ht="12.75">
      <c r="A14" s="113" t="s">
        <v>57</v>
      </c>
      <c r="B14" s="114">
        <v>1430</v>
      </c>
      <c r="C14" s="118" t="s">
        <v>28</v>
      </c>
      <c r="D14" s="112"/>
      <c r="E14" s="113"/>
      <c r="F14" s="114"/>
      <c r="H14" s="113"/>
      <c r="I14" s="114"/>
    </row>
    <row r="15" spans="1:9" ht="12.75">
      <c r="A15" s="113" t="s">
        <v>64</v>
      </c>
      <c r="B15" s="114">
        <v>197</v>
      </c>
      <c r="C15" s="118" t="s">
        <v>26</v>
      </c>
      <c r="D15" s="112"/>
      <c r="E15" s="113"/>
      <c r="F15" s="114"/>
      <c r="H15" s="113"/>
      <c r="I15" s="114"/>
    </row>
    <row r="16" spans="1:9" ht="12.75">
      <c r="A16" s="113" t="s">
        <v>97</v>
      </c>
      <c r="B16" s="114">
        <v>225</v>
      </c>
      <c r="C16" s="118" t="s">
        <v>26</v>
      </c>
      <c r="D16" s="112"/>
      <c r="E16" s="37"/>
      <c r="F16" s="116"/>
      <c r="H16" s="37"/>
      <c r="I16" s="116"/>
    </row>
    <row r="17" spans="1:9" ht="12.75">
      <c r="A17" s="37" t="s">
        <v>42</v>
      </c>
      <c r="B17" s="116"/>
      <c r="C17" s="115" t="s">
        <v>27</v>
      </c>
      <c r="D17" s="112"/>
      <c r="E17" s="111"/>
      <c r="F17" s="112"/>
      <c r="H17" s="111"/>
      <c r="I17" s="112"/>
    </row>
    <row r="18" spans="1:9" ht="12.75">
      <c r="A18" s="111" t="s">
        <v>96</v>
      </c>
      <c r="B18" s="112">
        <v>40</v>
      </c>
      <c r="C18" s="156" t="s">
        <v>107</v>
      </c>
      <c r="D18" s="126"/>
      <c r="E18" s="124"/>
      <c r="F18" s="128"/>
      <c r="H18" s="124"/>
      <c r="I18" s="128"/>
    </row>
    <row r="19" spans="1:9" ht="12.75">
      <c r="A19" s="124" t="s">
        <v>62</v>
      </c>
      <c r="B19" s="128">
        <f>2481.47/750</f>
        <v>3.3086266666666666</v>
      </c>
      <c r="C19" s="125" t="s">
        <v>55</v>
      </c>
      <c r="D19" s="112"/>
      <c r="E19" s="113"/>
      <c r="F19" s="114"/>
      <c r="H19" s="113"/>
      <c r="I19" s="114"/>
    </row>
    <row r="20" spans="1:9" ht="12.75">
      <c r="A20" s="113" t="s">
        <v>109</v>
      </c>
      <c r="B20" s="114">
        <f>40.4/360</f>
        <v>0.11222222222222222</v>
      </c>
      <c r="C20" s="118" t="s">
        <v>55</v>
      </c>
      <c r="D20" s="112"/>
      <c r="E20" s="113"/>
      <c r="F20" s="123"/>
      <c r="H20" s="113"/>
      <c r="I20" s="123"/>
    </row>
    <row r="21" spans="1:9" ht="12.75">
      <c r="A21" s="113"/>
      <c r="B21" s="114"/>
      <c r="C21" s="118"/>
      <c r="D21" s="126"/>
      <c r="E21" s="124"/>
      <c r="F21" s="128"/>
      <c r="H21" s="124"/>
      <c r="I21" s="128"/>
    </row>
    <row r="22" spans="1:9" ht="12.75">
      <c r="A22" s="113" t="s">
        <v>99</v>
      </c>
      <c r="B22" s="123">
        <v>62.13</v>
      </c>
      <c r="C22" s="120" t="s">
        <v>26</v>
      </c>
      <c r="D22" s="126"/>
      <c r="E22" s="124"/>
      <c r="F22" s="128"/>
      <c r="H22" s="124"/>
      <c r="I22" s="128"/>
    </row>
    <row r="23" spans="1:9" ht="12.75">
      <c r="A23" s="124" t="s">
        <v>102</v>
      </c>
      <c r="B23" s="128">
        <v>62.13</v>
      </c>
      <c r="C23" s="129" t="s">
        <v>26</v>
      </c>
      <c r="D23" s="112"/>
      <c r="E23" s="113"/>
      <c r="F23" s="123"/>
      <c r="H23" s="113"/>
      <c r="I23" s="123"/>
    </row>
    <row r="24" spans="1:9" ht="12.75">
      <c r="A24" s="124" t="s">
        <v>116</v>
      </c>
      <c r="B24" s="128">
        <v>1458</v>
      </c>
      <c r="C24" s="125" t="s">
        <v>78</v>
      </c>
      <c r="D24" s="122"/>
      <c r="E24" s="111"/>
      <c r="F24" s="121"/>
      <c r="H24" s="111"/>
      <c r="I24" s="121"/>
    </row>
    <row r="25" spans="1:9" ht="12.75">
      <c r="A25" s="113" t="s">
        <v>100</v>
      </c>
      <c r="B25" s="123">
        <v>656</v>
      </c>
      <c r="C25" s="120" t="s">
        <v>105</v>
      </c>
      <c r="D25" s="115"/>
      <c r="E25" s="113"/>
      <c r="F25" s="114"/>
      <c r="H25" s="113"/>
      <c r="I25" s="114"/>
    </row>
    <row r="26" spans="1:9" ht="12.75">
      <c r="A26" s="111" t="s">
        <v>69</v>
      </c>
      <c r="B26" s="121">
        <v>0.5</v>
      </c>
      <c r="C26" s="122">
        <v>0</v>
      </c>
      <c r="D26" s="115"/>
      <c r="E26" s="111"/>
      <c r="F26" s="116"/>
      <c r="H26" s="111"/>
      <c r="I26" s="116"/>
    </row>
    <row r="27" spans="1:9" ht="12.75">
      <c r="A27" s="113" t="s">
        <v>48</v>
      </c>
      <c r="B27" s="114">
        <v>12.1</v>
      </c>
      <c r="C27" s="115" t="s">
        <v>24</v>
      </c>
      <c r="D27" s="115"/>
      <c r="E27" s="111"/>
      <c r="F27" s="114"/>
      <c r="H27" s="111"/>
      <c r="I27" s="114"/>
    </row>
    <row r="28" spans="1:9" ht="12.75">
      <c r="A28" s="111" t="s">
        <v>25</v>
      </c>
      <c r="B28" s="116"/>
      <c r="C28" s="115" t="s">
        <v>24</v>
      </c>
      <c r="D28" s="115"/>
      <c r="E28" s="113"/>
      <c r="F28" s="114"/>
      <c r="H28" s="113"/>
      <c r="I28" s="114"/>
    </row>
    <row r="29" spans="1:9" ht="12.75">
      <c r="A29" s="111" t="s">
        <v>25</v>
      </c>
      <c r="B29" s="114">
        <v>0.22</v>
      </c>
      <c r="C29" s="115" t="s">
        <v>24</v>
      </c>
      <c r="D29" s="115"/>
      <c r="E29" s="113"/>
      <c r="F29" s="114"/>
      <c r="H29" s="37"/>
      <c r="I29" s="116"/>
    </row>
    <row r="30" spans="1:9" ht="12.75">
      <c r="A30" s="113" t="s">
        <v>20</v>
      </c>
      <c r="B30" s="114">
        <v>12.3</v>
      </c>
      <c r="C30" s="115" t="s">
        <v>24</v>
      </c>
      <c r="D30" s="115"/>
      <c r="E30" s="111"/>
      <c r="F30" s="117"/>
      <c r="H30" s="111"/>
      <c r="I30" s="117"/>
    </row>
    <row r="31" spans="1:9" ht="12.75">
      <c r="A31" s="37" t="s">
        <v>36</v>
      </c>
      <c r="B31" s="116"/>
      <c r="C31" s="115" t="s">
        <v>27</v>
      </c>
      <c r="D31" s="115"/>
      <c r="E31" s="111"/>
      <c r="F31" s="117"/>
      <c r="H31" s="111"/>
      <c r="I31" s="117"/>
    </row>
    <row r="32" spans="1:9" ht="12.75">
      <c r="A32" s="111" t="s">
        <v>37</v>
      </c>
      <c r="B32" s="117">
        <v>7.3</v>
      </c>
      <c r="C32" s="115" t="s">
        <v>26</v>
      </c>
      <c r="D32" s="110"/>
      <c r="E32" s="111"/>
      <c r="F32" s="117"/>
      <c r="H32" s="111"/>
      <c r="I32" s="117"/>
    </row>
    <row r="33" spans="1:9" ht="12.75">
      <c r="A33" s="111" t="s">
        <v>38</v>
      </c>
      <c r="B33" s="117">
        <v>7.96</v>
      </c>
      <c r="C33" s="115" t="s">
        <v>26</v>
      </c>
      <c r="D33" s="110"/>
      <c r="E33" s="37"/>
      <c r="F33" s="116"/>
      <c r="H33" s="37"/>
      <c r="I33" s="116"/>
    </row>
    <row r="34" spans="1:9" ht="12.75">
      <c r="A34" s="111" t="s">
        <v>39</v>
      </c>
      <c r="B34" s="117">
        <v>8.1</v>
      </c>
      <c r="C34" s="115" t="s">
        <v>26</v>
      </c>
      <c r="D34" s="126"/>
      <c r="E34" s="37"/>
      <c r="F34" s="116"/>
      <c r="H34" s="37"/>
      <c r="I34" s="116"/>
    </row>
    <row r="35" spans="1:9" ht="12.75">
      <c r="A35" s="37" t="s">
        <v>30</v>
      </c>
      <c r="B35" s="116"/>
      <c r="C35" s="115" t="s">
        <v>27</v>
      </c>
      <c r="D35" s="126"/>
      <c r="E35" s="124"/>
      <c r="F35" s="128"/>
      <c r="H35" s="124"/>
      <c r="I35" s="128"/>
    </row>
    <row r="36" spans="1:9" ht="12.75">
      <c r="A36" s="37" t="s">
        <v>29</v>
      </c>
      <c r="B36" s="116"/>
      <c r="C36" s="115" t="s">
        <v>27</v>
      </c>
      <c r="D36" s="115"/>
      <c r="E36" s="124"/>
      <c r="F36" s="128"/>
      <c r="H36" s="124"/>
      <c r="I36" s="128"/>
    </row>
    <row r="37" spans="1:9" ht="12.75">
      <c r="A37" s="124" t="s">
        <v>51</v>
      </c>
      <c r="B37" s="128">
        <v>30</v>
      </c>
      <c r="C37" s="125" t="s">
        <v>26</v>
      </c>
      <c r="D37" s="110"/>
      <c r="E37" s="113"/>
      <c r="F37" s="114"/>
      <c r="H37" s="113"/>
      <c r="I37" s="114"/>
    </row>
    <row r="38" spans="1:9" ht="12.75">
      <c r="A38" s="124" t="s">
        <v>73</v>
      </c>
      <c r="B38" s="128">
        <v>4</v>
      </c>
      <c r="C38" s="125" t="s">
        <v>55</v>
      </c>
      <c r="D38" s="115"/>
      <c r="E38" s="37"/>
      <c r="F38" s="122"/>
      <c r="H38" s="37"/>
      <c r="I38" s="122"/>
    </row>
    <row r="39" spans="1:9" ht="12.75">
      <c r="A39" s="113" t="s">
        <v>46</v>
      </c>
      <c r="B39" s="114">
        <v>11.3</v>
      </c>
      <c r="C39" s="115" t="s">
        <v>24</v>
      </c>
      <c r="D39" s="112"/>
      <c r="E39" s="113"/>
      <c r="F39" s="114"/>
      <c r="H39" s="113"/>
      <c r="I39" s="114"/>
    </row>
    <row r="40" spans="1:9" ht="12.75">
      <c r="A40" s="37" t="s">
        <v>21</v>
      </c>
      <c r="B40" s="122">
        <v>0.038</v>
      </c>
      <c r="C40" s="115" t="s">
        <v>27</v>
      </c>
      <c r="D40" s="112"/>
      <c r="E40" s="113"/>
      <c r="F40" s="114"/>
      <c r="H40" s="113"/>
      <c r="I40" s="114"/>
    </row>
    <row r="41" spans="1:9" ht="12.75">
      <c r="A41" s="113" t="s">
        <v>47</v>
      </c>
      <c r="B41" s="114">
        <v>26</v>
      </c>
      <c r="C41" s="115" t="s">
        <v>24</v>
      </c>
      <c r="D41" s="126"/>
      <c r="E41" s="113"/>
      <c r="F41" s="153"/>
      <c r="H41" s="113"/>
      <c r="I41" s="153"/>
    </row>
    <row r="42" spans="1:9" ht="12.75">
      <c r="A42" s="113" t="s">
        <v>110</v>
      </c>
      <c r="B42" s="114">
        <f>32.37/200</f>
        <v>0.16185</v>
      </c>
      <c r="C42" s="118" t="s">
        <v>55</v>
      </c>
      <c r="D42" s="126"/>
      <c r="E42" s="124"/>
      <c r="F42" s="128"/>
      <c r="H42" s="124"/>
      <c r="I42" s="128"/>
    </row>
    <row r="43" spans="1:9" ht="12.75">
      <c r="A43" s="113" t="s">
        <v>76</v>
      </c>
      <c r="B43" s="114">
        <f>32.37/200</f>
        <v>0.16185</v>
      </c>
      <c r="C43" s="118" t="s">
        <v>55</v>
      </c>
      <c r="D43" s="112"/>
      <c r="E43" s="124"/>
      <c r="F43" s="128"/>
      <c r="H43" s="124"/>
      <c r="I43" s="128"/>
    </row>
    <row r="44" spans="1:9" ht="12.75">
      <c r="A44" s="113" t="s">
        <v>65</v>
      </c>
      <c r="B44" s="153">
        <v>33</v>
      </c>
      <c r="C44" s="118" t="s">
        <v>26</v>
      </c>
      <c r="D44" s="126"/>
      <c r="E44" s="113"/>
      <c r="F44" s="114"/>
      <c r="H44" s="113"/>
      <c r="I44" s="114"/>
    </row>
    <row r="45" spans="1:9" ht="12.75">
      <c r="A45" s="124" t="s">
        <v>101</v>
      </c>
      <c r="B45" s="128">
        <v>62.13</v>
      </c>
      <c r="C45" s="129" t="s">
        <v>26</v>
      </c>
      <c r="D45" s="110"/>
      <c r="E45" s="124"/>
      <c r="F45" s="128"/>
      <c r="H45" s="124"/>
      <c r="I45" s="128"/>
    </row>
    <row r="46" spans="1:9" ht="12.75">
      <c r="A46" s="124" t="s">
        <v>74</v>
      </c>
      <c r="B46" s="128">
        <v>656</v>
      </c>
      <c r="C46" s="129" t="s">
        <v>105</v>
      </c>
      <c r="D46" s="36"/>
      <c r="E46" s="37"/>
      <c r="F46" s="122"/>
      <c r="H46" s="37"/>
      <c r="I46" s="122"/>
    </row>
    <row r="47" spans="1:9" ht="12.75">
      <c r="A47" s="113" t="s">
        <v>113</v>
      </c>
      <c r="B47" s="114">
        <f>33.32/400</f>
        <v>0.0833</v>
      </c>
      <c r="C47" s="120" t="s">
        <v>55</v>
      </c>
      <c r="D47" s="36"/>
      <c r="E47" s="37"/>
      <c r="F47" s="123"/>
      <c r="H47" s="37"/>
      <c r="I47" s="123"/>
    </row>
    <row r="48" spans="1:9" ht="12.75">
      <c r="A48" s="124" t="s">
        <v>83</v>
      </c>
      <c r="B48" s="128">
        <v>656</v>
      </c>
      <c r="C48" s="129" t="s">
        <v>55</v>
      </c>
      <c r="D48" s="112"/>
      <c r="E48" s="37"/>
      <c r="F48" s="123"/>
      <c r="H48" s="37"/>
      <c r="I48" s="123"/>
    </row>
    <row r="49" spans="1:9" ht="12.75">
      <c r="A49" s="37" t="s">
        <v>31</v>
      </c>
      <c r="B49" s="122">
        <v>0.12</v>
      </c>
      <c r="C49" s="115" t="s">
        <v>27</v>
      </c>
      <c r="D49" s="126"/>
      <c r="E49" s="113"/>
      <c r="F49" s="114"/>
      <c r="H49" s="113"/>
      <c r="I49" s="114"/>
    </row>
    <row r="50" spans="1:9" ht="12.75">
      <c r="A50" s="37" t="s">
        <v>54</v>
      </c>
      <c r="B50" s="123">
        <v>0</v>
      </c>
      <c r="C50" s="36" t="s">
        <v>27</v>
      </c>
      <c r="D50" s="126"/>
      <c r="E50" s="124"/>
      <c r="F50" s="128"/>
      <c r="H50" s="124"/>
      <c r="I50" s="128"/>
    </row>
    <row r="51" spans="1:9" ht="12.75">
      <c r="A51" s="37" t="s">
        <v>122</v>
      </c>
      <c r="B51" s="123">
        <v>250</v>
      </c>
      <c r="C51" s="36"/>
      <c r="D51" s="126"/>
      <c r="E51" s="124"/>
      <c r="F51" s="128"/>
      <c r="H51" s="124"/>
      <c r="I51" s="128"/>
    </row>
    <row r="52" spans="1:9" ht="12.75">
      <c r="A52" s="113" t="s">
        <v>114</v>
      </c>
      <c r="B52" s="114">
        <f>579.94/200</f>
        <v>2.8997</v>
      </c>
      <c r="C52" s="120" t="s">
        <v>55</v>
      </c>
      <c r="D52" s="126"/>
      <c r="E52" s="127"/>
      <c r="F52" s="128"/>
      <c r="H52" s="127"/>
      <c r="I52" s="128"/>
    </row>
    <row r="53" spans="1:9" ht="12.75">
      <c r="A53" s="124" t="s">
        <v>118</v>
      </c>
      <c r="B53" s="128">
        <f>579.94/200</f>
        <v>2.8997</v>
      </c>
      <c r="C53" s="129" t="s">
        <v>55</v>
      </c>
      <c r="D53" s="115"/>
      <c r="E53" s="124"/>
      <c r="F53" s="128"/>
      <c r="H53" s="124"/>
      <c r="I53" s="128"/>
    </row>
    <row r="54" spans="1:9" ht="12.75">
      <c r="A54" s="127" t="s">
        <v>60</v>
      </c>
      <c r="B54" s="128">
        <v>30.66</v>
      </c>
      <c r="C54" s="125" t="s">
        <v>26</v>
      </c>
      <c r="D54" s="115"/>
      <c r="E54" s="113"/>
      <c r="F54" s="114"/>
      <c r="H54" s="113"/>
      <c r="I54" s="114"/>
    </row>
    <row r="55" spans="1:9" ht="12.75">
      <c r="A55" s="124" t="s">
        <v>104</v>
      </c>
      <c r="B55" s="128">
        <v>31.57</v>
      </c>
      <c r="C55" s="129" t="s">
        <v>28</v>
      </c>
      <c r="D55" s="126"/>
      <c r="E55" s="113"/>
      <c r="F55" s="114"/>
      <c r="H55" s="113"/>
      <c r="I55" s="114"/>
    </row>
    <row r="56" spans="1:9" ht="12.75">
      <c r="A56" s="113" t="s">
        <v>95</v>
      </c>
      <c r="B56" s="114">
        <v>44</v>
      </c>
      <c r="C56" s="115" t="s">
        <v>24</v>
      </c>
      <c r="D56" s="112"/>
      <c r="E56" s="119"/>
      <c r="F56" s="114"/>
      <c r="H56" s="119"/>
      <c r="I56" s="114"/>
    </row>
    <row r="57" spans="1:9" ht="12.75">
      <c r="A57" s="113" t="s">
        <v>112</v>
      </c>
      <c r="B57" s="114">
        <v>4</v>
      </c>
      <c r="C57" s="118" t="s">
        <v>55</v>
      </c>
      <c r="D57" s="126"/>
      <c r="E57" s="124"/>
      <c r="F57" s="128"/>
      <c r="H57" s="124"/>
      <c r="I57" s="128"/>
    </row>
    <row r="58" spans="1:9" ht="12.75">
      <c r="A58" s="119" t="s">
        <v>77</v>
      </c>
      <c r="B58" s="114">
        <f>2203.2/750</f>
        <v>2.9375999999999998</v>
      </c>
      <c r="C58" s="118" t="s">
        <v>55</v>
      </c>
      <c r="D58" s="112"/>
      <c r="E58" s="113"/>
      <c r="F58" s="114"/>
      <c r="H58" s="113"/>
      <c r="I58" s="114"/>
    </row>
    <row r="59" spans="1:9" ht="12.75">
      <c r="A59" s="124" t="s">
        <v>82</v>
      </c>
      <c r="B59" s="128">
        <v>123.86</v>
      </c>
      <c r="C59" s="129" t="s">
        <v>59</v>
      </c>
      <c r="D59" s="126"/>
      <c r="E59" s="124"/>
      <c r="F59" s="128"/>
      <c r="H59" s="124"/>
      <c r="I59" s="128"/>
    </row>
    <row r="60" spans="1:9" ht="12.75">
      <c r="A60" s="113" t="s">
        <v>115</v>
      </c>
      <c r="B60" s="114">
        <v>120</v>
      </c>
      <c r="C60" s="120" t="s">
        <v>59</v>
      </c>
      <c r="D60" s="126"/>
      <c r="E60" s="124"/>
      <c r="F60" s="128"/>
      <c r="H60" s="124"/>
      <c r="I60" s="128"/>
    </row>
    <row r="61" spans="1:9" ht="12.75">
      <c r="A61" s="124" t="s">
        <v>81</v>
      </c>
      <c r="B61" s="128">
        <v>145.71</v>
      </c>
      <c r="C61" s="129" t="s">
        <v>26</v>
      </c>
      <c r="D61" s="126"/>
      <c r="E61" s="124"/>
      <c r="F61" s="128"/>
      <c r="H61" s="124"/>
      <c r="I61" s="128"/>
    </row>
    <row r="62" spans="1:9" ht="12.75">
      <c r="A62" s="124" t="s">
        <v>75</v>
      </c>
      <c r="B62" s="128">
        <v>123.86</v>
      </c>
      <c r="C62" s="129" t="s">
        <v>59</v>
      </c>
      <c r="D62" s="110"/>
      <c r="E62" s="37"/>
      <c r="F62" s="116"/>
      <c r="H62" s="37"/>
      <c r="I62" s="116"/>
    </row>
    <row r="63" spans="1:3" ht="12.75">
      <c r="A63" s="124" t="s">
        <v>56</v>
      </c>
      <c r="B63" s="128">
        <v>40</v>
      </c>
      <c r="C63" s="125" t="s">
        <v>26</v>
      </c>
    </row>
    <row r="64" spans="1:3" ht="12.75">
      <c r="A64" s="37" t="s">
        <v>43</v>
      </c>
      <c r="B64" s="116"/>
      <c r="C64" s="115" t="s">
        <v>27</v>
      </c>
    </row>
    <row r="65" spans="1:2" ht="12.75">
      <c r="A65" s="14" t="s">
        <v>23</v>
      </c>
      <c r="B65" s="101">
        <v>14</v>
      </c>
    </row>
    <row r="66" spans="1:2" ht="12.75">
      <c r="A66" s="102" t="s">
        <v>10</v>
      </c>
      <c r="B66" s="158">
        <v>89</v>
      </c>
    </row>
    <row r="67" spans="1:2" ht="12.75">
      <c r="A67" s="157" t="s">
        <v>4</v>
      </c>
      <c r="B67" s="159">
        <v>83.94</v>
      </c>
    </row>
    <row r="68" spans="1:2" ht="12.75">
      <c r="A68" s="157" t="s">
        <v>0</v>
      </c>
      <c r="B68" s="158">
        <v>13.76</v>
      </c>
    </row>
    <row r="69" spans="1:3" ht="12.75">
      <c r="A69" s="157" t="s">
        <v>1</v>
      </c>
      <c r="B69" s="109">
        <f>374/250</f>
        <v>1.496</v>
      </c>
      <c r="C69" s="109">
        <f>317/259</f>
        <v>1.223938223938224</v>
      </c>
    </row>
    <row r="70" spans="1:3" ht="12.75">
      <c r="A70" s="157" t="s">
        <v>2</v>
      </c>
      <c r="B70" s="109">
        <f>364/250</f>
        <v>1.456</v>
      </c>
      <c r="C70" s="109">
        <f>308/259</f>
        <v>1.1891891891891893</v>
      </c>
    </row>
    <row r="71" spans="1:3" ht="12.75">
      <c r="A71" s="157" t="s">
        <v>3</v>
      </c>
      <c r="B71" s="109">
        <v>64.13</v>
      </c>
      <c r="C71" s="109">
        <f>1425/20</f>
        <v>71.25</v>
      </c>
    </row>
    <row r="72" spans="1:2" ht="12.75">
      <c r="A72" s="157" t="s">
        <v>5</v>
      </c>
      <c r="B72" s="158">
        <f>1032</f>
        <v>1032</v>
      </c>
    </row>
    <row r="73" spans="1:3" ht="12.75">
      <c r="A73" s="157" t="s">
        <v>6</v>
      </c>
      <c r="B73" s="109">
        <v>147</v>
      </c>
      <c r="C73" s="109">
        <f>815/5</f>
        <v>163</v>
      </c>
    </row>
    <row r="74" spans="1:3" ht="12.75">
      <c r="A74" s="157" t="s">
        <v>7</v>
      </c>
      <c r="B74" s="109">
        <v>113</v>
      </c>
      <c r="C74" s="109">
        <f>2495/20</f>
        <v>124.75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0.57421875" style="0" bestFit="1" customWidth="1"/>
    <col min="3" max="3" width="11.57421875" style="0" bestFit="1" customWidth="1"/>
  </cols>
  <sheetData>
    <row r="1" spans="1:3" ht="16.5" thickBot="1">
      <c r="A1" s="21" t="s">
        <v>70</v>
      </c>
      <c r="B1" s="22"/>
      <c r="C1" s="93"/>
    </row>
    <row r="2" spans="1:3" ht="13.5" thickBot="1">
      <c r="A2" s="24"/>
      <c r="B2" s="25"/>
      <c r="C2" s="26"/>
    </row>
    <row r="3" spans="1:3" ht="13.5" thickBot="1">
      <c r="A3" s="27" t="s">
        <v>71</v>
      </c>
      <c r="B3" s="28"/>
      <c r="C3" s="5"/>
    </row>
    <row r="4" spans="1:3" ht="12.75">
      <c r="A4" s="150" t="s">
        <v>45</v>
      </c>
      <c r="B4" s="151"/>
      <c r="C4" s="152" t="s">
        <v>91</v>
      </c>
    </row>
    <row r="5" spans="1:3" ht="13.5" thickBot="1">
      <c r="A5" s="131" t="s">
        <v>44</v>
      </c>
      <c r="B5" s="132"/>
      <c r="C5" s="133" t="s">
        <v>92</v>
      </c>
    </row>
    <row r="6" spans="1:3" ht="12.75">
      <c r="A6" s="134" t="s">
        <v>85</v>
      </c>
      <c r="B6" s="135"/>
      <c r="C6" s="136">
        <v>9.39</v>
      </c>
    </row>
    <row r="7" spans="1:3" ht="12.75">
      <c r="A7" s="137" t="s">
        <v>108</v>
      </c>
      <c r="B7" s="138"/>
      <c r="C7" s="139">
        <v>1.4000000000000001</v>
      </c>
    </row>
    <row r="8" spans="1:3" ht="12.75">
      <c r="A8" s="137" t="s">
        <v>40</v>
      </c>
      <c r="B8" s="138"/>
      <c r="C8" s="139">
        <v>2.49</v>
      </c>
    </row>
    <row r="9" spans="1:3" ht="12.75">
      <c r="A9" s="137" t="s">
        <v>66</v>
      </c>
      <c r="B9" s="138"/>
      <c r="C9" s="139">
        <v>13.4</v>
      </c>
    </row>
    <row r="10" spans="1:3" ht="12.75">
      <c r="A10" s="137" t="s">
        <v>52</v>
      </c>
      <c r="B10" s="138"/>
      <c r="C10" s="139">
        <v>13.4</v>
      </c>
    </row>
    <row r="11" spans="1:3" ht="12.75">
      <c r="A11" s="137" t="s">
        <v>87</v>
      </c>
      <c r="B11" s="138"/>
      <c r="C11" s="139">
        <v>2.49</v>
      </c>
    </row>
    <row r="12" spans="1:3" ht="12.75">
      <c r="A12" s="137" t="s">
        <v>41</v>
      </c>
      <c r="B12" s="138"/>
      <c r="C12" s="139">
        <v>1.95</v>
      </c>
    </row>
    <row r="13" spans="1:3" ht="12.75">
      <c r="A13" s="137" t="s">
        <v>53</v>
      </c>
      <c r="B13" s="138"/>
      <c r="C13" s="139">
        <v>4</v>
      </c>
    </row>
    <row r="14" spans="1:3" ht="12.75">
      <c r="A14" s="137" t="s">
        <v>120</v>
      </c>
      <c r="B14" s="138"/>
      <c r="C14" s="139">
        <v>7</v>
      </c>
    </row>
    <row r="15" spans="1:3" ht="12.75">
      <c r="A15" s="34" t="s">
        <v>9</v>
      </c>
      <c r="B15" s="138"/>
      <c r="C15" s="139">
        <v>4.73</v>
      </c>
    </row>
    <row r="16" spans="1:3" ht="12.75">
      <c r="A16" s="137" t="s">
        <v>90</v>
      </c>
      <c r="B16" s="138"/>
      <c r="C16" s="139">
        <v>2.6</v>
      </c>
    </row>
    <row r="17" spans="1:3" ht="12.75">
      <c r="A17" s="137" t="s">
        <v>84</v>
      </c>
      <c r="B17" s="138"/>
      <c r="C17" s="139">
        <v>8.68</v>
      </c>
    </row>
    <row r="18" spans="1:3" ht="12.75">
      <c r="A18" s="140" t="s">
        <v>49</v>
      </c>
      <c r="B18" s="138"/>
      <c r="C18" s="139">
        <v>16</v>
      </c>
    </row>
    <row r="19" spans="1:3" ht="12.75">
      <c r="A19" s="137" t="s">
        <v>89</v>
      </c>
      <c r="B19" s="138"/>
      <c r="C19" s="139">
        <v>1.2</v>
      </c>
    </row>
    <row r="20" spans="1:3" ht="12.75">
      <c r="A20" s="137" t="s">
        <v>88</v>
      </c>
      <c r="B20" s="138"/>
      <c r="C20" s="139">
        <v>2.49</v>
      </c>
    </row>
    <row r="21" spans="1:3" ht="12.75">
      <c r="A21" s="137" t="s">
        <v>86</v>
      </c>
      <c r="B21" s="138"/>
      <c r="C21" s="139">
        <v>4.32</v>
      </c>
    </row>
    <row r="22" spans="1:3" ht="13.5" thickBot="1">
      <c r="A22" s="17" t="s">
        <v>8</v>
      </c>
      <c r="B22" s="141"/>
      <c r="C22" s="142">
        <v>15.43</v>
      </c>
    </row>
    <row r="23" spans="1:3" ht="12.75">
      <c r="A23" s="32" t="s">
        <v>11</v>
      </c>
      <c r="B23" s="103"/>
      <c r="C23" s="104">
        <v>2.49</v>
      </c>
    </row>
    <row r="24" spans="1:3" ht="12.75">
      <c r="A24" s="33" t="s">
        <v>12</v>
      </c>
      <c r="B24" s="105"/>
      <c r="C24" s="106">
        <v>8.6</v>
      </c>
    </row>
    <row r="25" spans="1:3" ht="12.75">
      <c r="A25" s="34" t="s">
        <v>13</v>
      </c>
      <c r="B25" s="105"/>
      <c r="C25" s="106">
        <v>16</v>
      </c>
    </row>
    <row r="26" spans="1:3" ht="12.75">
      <c r="A26" t="s">
        <v>15</v>
      </c>
      <c r="B26" s="105"/>
      <c r="C26" s="106">
        <v>13</v>
      </c>
    </row>
    <row r="27" spans="1:3" ht="12.75">
      <c r="A27" s="35" t="s">
        <v>16</v>
      </c>
      <c r="B27" s="107"/>
      <c r="C27" s="108">
        <v>4.38</v>
      </c>
    </row>
    <row r="28" spans="1:3" ht="12.75">
      <c r="A28" s="163" t="s">
        <v>18</v>
      </c>
      <c r="B28" s="105"/>
      <c r="C28" s="106">
        <v>7.2</v>
      </c>
    </row>
    <row r="29" spans="1:3" ht="12.75">
      <c r="A29" s="17"/>
      <c r="B29" s="141"/>
      <c r="C29" s="142"/>
    </row>
    <row r="30" spans="1:3" ht="12.75">
      <c r="A30" s="143"/>
      <c r="B30" s="144"/>
      <c r="C30" s="145"/>
    </row>
    <row r="31" spans="1:3" ht="12.75">
      <c r="A31" s="143"/>
      <c r="B31" s="144"/>
      <c r="C31" s="145"/>
    </row>
    <row r="32" spans="1:3" ht="13.5" thickBot="1">
      <c r="A32" s="146"/>
      <c r="B32" s="147"/>
      <c r="C32" s="14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2" sqref="B22:B32"/>
    </sheetView>
  </sheetViews>
  <sheetFormatPr defaultColWidth="9.140625" defaultRowHeight="12.75"/>
  <cols>
    <col min="1" max="1" width="80.57421875" style="0" customWidth="1"/>
  </cols>
  <sheetData>
    <row r="1" spans="1:3" ht="16.5" thickBot="1">
      <c r="A1" s="21" t="s">
        <v>70</v>
      </c>
      <c r="B1" s="22"/>
      <c r="C1" s="22"/>
    </row>
    <row r="2" spans="1:3" ht="13.5" thickBot="1">
      <c r="A2" s="24" t="s">
        <v>33</v>
      </c>
      <c r="B2" s="25"/>
      <c r="C2" s="25"/>
    </row>
    <row r="3" spans="1:3" ht="13.5" thickBot="1">
      <c r="A3" s="27" t="s">
        <v>45</v>
      </c>
      <c r="B3" s="28" t="s">
        <v>35</v>
      </c>
      <c r="C3" s="23" t="s">
        <v>94</v>
      </c>
    </row>
    <row r="4" spans="1:3" ht="13.5" thickBot="1">
      <c r="A4" s="29" t="s">
        <v>72</v>
      </c>
      <c r="B4" s="30" t="s">
        <v>34</v>
      </c>
      <c r="C4" s="31" t="s">
        <v>93</v>
      </c>
    </row>
    <row r="5" spans="1:3" ht="12.75">
      <c r="A5" s="134" t="s">
        <v>85</v>
      </c>
      <c r="B5" s="135"/>
      <c r="C5" s="136">
        <v>37.2</v>
      </c>
    </row>
    <row r="6" spans="1:3" ht="12.75">
      <c r="A6" s="137" t="s">
        <v>108</v>
      </c>
      <c r="B6" s="138"/>
      <c r="C6" s="139">
        <v>4.275</v>
      </c>
    </row>
    <row r="7" spans="1:3" ht="12.75">
      <c r="A7" s="137" t="s">
        <v>40</v>
      </c>
      <c r="B7" s="138"/>
      <c r="C7" s="139">
        <v>25.19</v>
      </c>
    </row>
    <row r="8" spans="1:3" ht="12.75">
      <c r="A8" s="137" t="s">
        <v>66</v>
      </c>
      <c r="B8" s="138"/>
      <c r="C8" s="139">
        <v>110</v>
      </c>
    </row>
    <row r="9" spans="1:3" ht="12.75">
      <c r="A9" s="137" t="s">
        <v>52</v>
      </c>
      <c r="B9" s="138"/>
      <c r="C9" s="139">
        <v>110.00000000000001</v>
      </c>
    </row>
    <row r="10" spans="1:3" ht="12.75">
      <c r="A10" s="137" t="s">
        <v>87</v>
      </c>
      <c r="B10" s="138"/>
      <c r="C10" s="139">
        <v>25.19</v>
      </c>
    </row>
    <row r="11" spans="1:3" ht="12.75">
      <c r="A11" s="137" t="s">
        <v>41</v>
      </c>
      <c r="B11" s="138"/>
      <c r="C11" s="139">
        <v>13.67</v>
      </c>
    </row>
    <row r="12" spans="1:3" ht="12.75">
      <c r="A12" s="137" t="s">
        <v>53</v>
      </c>
      <c r="B12" s="138"/>
      <c r="C12" s="139">
        <v>17.754</v>
      </c>
    </row>
    <row r="13" spans="1:3" ht="12.75">
      <c r="A13" s="137" t="s">
        <v>120</v>
      </c>
      <c r="B13" s="138"/>
      <c r="C13" s="139">
        <v>90.24</v>
      </c>
    </row>
    <row r="14" spans="1:3" ht="12.75">
      <c r="A14" s="34" t="s">
        <v>9</v>
      </c>
      <c r="B14" s="138"/>
      <c r="C14" s="139">
        <v>48.34</v>
      </c>
    </row>
    <row r="15" spans="1:3" ht="12.75">
      <c r="A15" s="137" t="s">
        <v>90</v>
      </c>
      <c r="B15" s="138"/>
      <c r="C15" s="139">
        <v>31.218</v>
      </c>
    </row>
    <row r="16" spans="1:3" ht="12.75">
      <c r="A16" s="137" t="s">
        <v>84</v>
      </c>
      <c r="B16" s="138"/>
      <c r="C16" s="139">
        <v>43.29</v>
      </c>
    </row>
    <row r="17" spans="1:3" ht="12.75">
      <c r="A17" s="140" t="s">
        <v>49</v>
      </c>
      <c r="B17" s="138"/>
      <c r="C17" s="139">
        <v>61.17</v>
      </c>
    </row>
    <row r="18" spans="1:3" ht="12.75">
      <c r="A18" s="137" t="s">
        <v>89</v>
      </c>
      <c r="B18" s="138"/>
      <c r="C18" s="139">
        <v>5.61</v>
      </c>
    </row>
    <row r="19" spans="1:3" ht="12.75">
      <c r="A19" s="137" t="s">
        <v>88</v>
      </c>
      <c r="B19" s="138"/>
      <c r="C19" s="139">
        <v>25.19</v>
      </c>
    </row>
    <row r="20" spans="1:3" ht="12.75">
      <c r="A20" s="137" t="s">
        <v>86</v>
      </c>
      <c r="B20" s="138"/>
      <c r="C20" s="139">
        <v>17.02</v>
      </c>
    </row>
    <row r="21" spans="1:3" ht="13.5" thickBot="1">
      <c r="A21" s="17" t="s">
        <v>8</v>
      </c>
      <c r="B21" s="141"/>
      <c r="C21" s="149">
        <v>52.1</v>
      </c>
    </row>
    <row r="22" spans="1:3" ht="12.75">
      <c r="A22" s="164" t="s">
        <v>11</v>
      </c>
      <c r="B22" s="165"/>
      <c r="C22" s="104">
        <v>32.7</v>
      </c>
    </row>
    <row r="23" spans="1:3" ht="12.75">
      <c r="A23" s="34" t="s">
        <v>12</v>
      </c>
      <c r="B23" s="166"/>
      <c r="C23" s="106">
        <v>50.26</v>
      </c>
    </row>
    <row r="24" spans="1:3" ht="12.75">
      <c r="A24" s="34" t="s">
        <v>13</v>
      </c>
      <c r="B24" s="166"/>
      <c r="C24" s="106">
        <v>71.28</v>
      </c>
    </row>
    <row r="25" spans="1:3" ht="12.75">
      <c r="A25" s="34" t="s">
        <v>14</v>
      </c>
      <c r="B25" s="166"/>
      <c r="C25" s="106">
        <v>8.27</v>
      </c>
    </row>
    <row r="26" spans="1:3" ht="12.75">
      <c r="A26" s="34" t="s">
        <v>15</v>
      </c>
      <c r="B26" s="166"/>
      <c r="C26" s="106">
        <v>54.56</v>
      </c>
    </row>
    <row r="27" spans="1:3" ht="12.75">
      <c r="A27" s="34" t="s">
        <v>16</v>
      </c>
      <c r="B27" s="166"/>
      <c r="C27" s="106">
        <v>17.43</v>
      </c>
    </row>
    <row r="28" spans="1:3" ht="12.75">
      <c r="A28" s="34" t="s">
        <v>17</v>
      </c>
      <c r="B28" s="166"/>
      <c r="C28" s="106">
        <v>7.59</v>
      </c>
    </row>
    <row r="29" spans="1:3" ht="12.75">
      <c r="A29" s="34" t="s">
        <v>18</v>
      </c>
      <c r="B29" s="166"/>
      <c r="C29" s="106">
        <v>36.68</v>
      </c>
    </row>
    <row r="30" spans="1:3" ht="12.75">
      <c r="A30" s="34" t="s">
        <v>67</v>
      </c>
      <c r="B30" s="166"/>
      <c r="C30" s="106">
        <v>0</v>
      </c>
    </row>
    <row r="31" spans="1:3" ht="12.75">
      <c r="A31" s="35" t="s">
        <v>68</v>
      </c>
      <c r="B31" s="167"/>
      <c r="C31" s="10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Petru Fourie</cp:lastModifiedBy>
  <cp:lastPrinted>2016-03-17T12:35:51Z</cp:lastPrinted>
  <dcterms:created xsi:type="dcterms:W3CDTF">2007-01-09T12:07:13Z</dcterms:created>
  <dcterms:modified xsi:type="dcterms:W3CDTF">2016-09-06T08:29:21Z</dcterms:modified>
  <cp:category/>
  <cp:version/>
  <cp:contentType/>
  <cp:contentStatus/>
</cp:coreProperties>
</file>